
<file path=[Content_Types].xml><?xml version="1.0" encoding="utf-8"?>
<Types xmlns="http://schemas.openxmlformats.org/package/2006/content-types"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640" yWindow="2680" windowWidth="32400" windowHeight="18080" tabRatio="500" activeTab="1"/>
  </bookViews>
  <sheets>
    <sheet name="ReadMe" sheetId="4" r:id="rId1"/>
    <sheet name="V4.1 Require" sheetId="3" r:id="rId2"/>
    <sheet name="V4.0 CBE" sheetId="5" r:id="rId3"/>
    <sheet name="Comparisons" sheetId="1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5" l="1"/>
  <c r="E37" i="5"/>
  <c r="E40" i="5"/>
  <c r="E43" i="5"/>
  <c r="E46" i="5"/>
  <c r="E49" i="5"/>
  <c r="E51" i="5"/>
  <c r="E52" i="5"/>
  <c r="E53" i="5"/>
  <c r="E54" i="5"/>
  <c r="F52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J35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J34" i="5"/>
  <c r="M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J35" i="3"/>
  <c r="F52" i="3"/>
  <c r="E54" i="3"/>
  <c r="M31" i="3"/>
  <c r="E52" i="3"/>
  <c r="E53" i="3"/>
  <c r="E51" i="3"/>
  <c r="E49" i="3"/>
  <c r="E46" i="3"/>
  <c r="E43" i="3"/>
  <c r="E40" i="3"/>
  <c r="E37" i="3"/>
  <c r="E34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10" i="3"/>
  <c r="J34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10" i="3"/>
  <c r="E13" i="3"/>
  <c r="E12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11" i="3"/>
  <c r="E10" i="3"/>
  <c r="E64" i="1"/>
  <c r="D64" i="1"/>
  <c r="F63" i="1"/>
  <c r="E63" i="1"/>
  <c r="F62" i="1"/>
  <c r="E62" i="1"/>
  <c r="C62" i="1"/>
  <c r="D62" i="1"/>
  <c r="F61" i="1"/>
  <c r="E61" i="1"/>
  <c r="D61" i="1"/>
  <c r="F60" i="1"/>
  <c r="E60" i="1"/>
  <c r="C60" i="1"/>
  <c r="D60" i="1"/>
  <c r="F59" i="1"/>
  <c r="E59" i="1"/>
  <c r="F58" i="1"/>
  <c r="E58" i="1"/>
  <c r="D58" i="1"/>
  <c r="F57" i="1"/>
  <c r="E57" i="1"/>
  <c r="D57" i="1"/>
  <c r="E56" i="1"/>
  <c r="D56" i="1"/>
  <c r="C56" i="1"/>
  <c r="E55" i="1"/>
  <c r="D55" i="1"/>
  <c r="E54" i="1"/>
  <c r="D54" i="1"/>
  <c r="E53" i="1"/>
  <c r="D53" i="1"/>
  <c r="C53" i="1"/>
  <c r="E52" i="1"/>
  <c r="D52" i="1"/>
  <c r="C52" i="1"/>
  <c r="F51" i="1"/>
  <c r="E51" i="1"/>
  <c r="C51" i="1"/>
  <c r="F50" i="1"/>
  <c r="E50" i="1"/>
  <c r="C50" i="1"/>
  <c r="F37" i="1"/>
  <c r="E37" i="1"/>
  <c r="D37" i="1"/>
  <c r="F38" i="1"/>
  <c r="E38" i="1"/>
  <c r="F39" i="1"/>
  <c r="E39" i="1"/>
  <c r="D39" i="1"/>
  <c r="F40" i="1"/>
  <c r="E40" i="1"/>
  <c r="F41" i="1"/>
  <c r="E41" i="1"/>
  <c r="D41" i="1"/>
  <c r="F42" i="1"/>
  <c r="E42" i="1"/>
  <c r="D42" i="1"/>
  <c r="F43" i="1"/>
  <c r="E43" i="1"/>
  <c r="D43" i="1"/>
  <c r="F44" i="1"/>
  <c r="E44" i="1"/>
  <c r="F45" i="1"/>
  <c r="E45" i="1"/>
  <c r="D45" i="1"/>
  <c r="F46" i="1"/>
  <c r="E46" i="1"/>
  <c r="F36" i="1"/>
  <c r="E36" i="1"/>
  <c r="C36" i="1"/>
  <c r="F35" i="1"/>
  <c r="E35" i="1"/>
  <c r="F34" i="1"/>
  <c r="E34" i="1"/>
  <c r="C34" i="1"/>
  <c r="F33" i="1"/>
  <c r="E33" i="1"/>
  <c r="C33" i="1"/>
  <c r="F32" i="1"/>
  <c r="E32" i="1"/>
  <c r="C32" i="1"/>
  <c r="F31" i="1"/>
  <c r="E31" i="1"/>
  <c r="F30" i="1"/>
  <c r="E30" i="1"/>
  <c r="D30" i="1"/>
  <c r="F29" i="1"/>
  <c r="E29" i="1"/>
  <c r="D29" i="1"/>
  <c r="C29" i="1"/>
  <c r="F28" i="1"/>
  <c r="E28" i="1"/>
  <c r="D28" i="1"/>
  <c r="F5" i="1"/>
  <c r="E5" i="1"/>
  <c r="F6" i="1"/>
  <c r="E6" i="1"/>
  <c r="D6" i="1"/>
  <c r="F7" i="1"/>
  <c r="E7" i="1"/>
  <c r="D7" i="1"/>
  <c r="F8" i="1"/>
  <c r="E8" i="1"/>
  <c r="F9" i="1"/>
  <c r="E9" i="1"/>
  <c r="D9" i="1"/>
  <c r="F10" i="1"/>
  <c r="E10" i="1"/>
  <c r="D10" i="1"/>
  <c r="F11" i="1"/>
  <c r="E11" i="1"/>
  <c r="C11" i="1"/>
  <c r="F12" i="1"/>
  <c r="E12" i="1"/>
  <c r="F4" i="1"/>
  <c r="E4" i="1"/>
  <c r="D4" i="1"/>
  <c r="F24" i="1"/>
  <c r="F23" i="1"/>
  <c r="F22" i="1"/>
  <c r="F21" i="1"/>
  <c r="F20" i="1"/>
  <c r="F19" i="1"/>
  <c r="D12" i="1"/>
  <c r="C12" i="1"/>
  <c r="C6" i="1"/>
  <c r="C4" i="1"/>
  <c r="C28" i="1"/>
  <c r="C9" i="1"/>
  <c r="D32" i="1"/>
  <c r="D33" i="1"/>
  <c r="D34" i="1"/>
  <c r="D36" i="1"/>
  <c r="C43" i="1"/>
  <c r="C42" i="1"/>
  <c r="C41" i="1"/>
  <c r="C39" i="1"/>
  <c r="D50" i="1"/>
  <c r="D51" i="1"/>
  <c r="C55" i="1"/>
  <c r="C58" i="1"/>
  <c r="D5" i="1"/>
  <c r="C5" i="1"/>
  <c r="C31" i="1"/>
  <c r="D31" i="1"/>
  <c r="D35" i="1"/>
  <c r="C35" i="1"/>
  <c r="D59" i="1"/>
  <c r="C59" i="1"/>
  <c r="D8" i="1"/>
  <c r="C8" i="1"/>
  <c r="C38" i="1"/>
  <c r="D38" i="1"/>
  <c r="D63" i="1"/>
  <c r="C63" i="1"/>
  <c r="C46" i="1"/>
  <c r="D46" i="1"/>
  <c r="D44" i="1"/>
  <c r="C44" i="1"/>
  <c r="C40" i="1"/>
  <c r="D40" i="1"/>
  <c r="C37" i="1"/>
  <c r="C45" i="1"/>
  <c r="C10" i="1"/>
  <c r="C61" i="1"/>
  <c r="C64" i="1"/>
  <c r="C7" i="1"/>
  <c r="D11" i="1"/>
  <c r="C30" i="1"/>
  <c r="C54" i="1"/>
  <c r="C57" i="1"/>
</calcChain>
</file>

<file path=xl/sharedStrings.xml><?xml version="1.0" encoding="utf-8"?>
<sst xmlns="http://schemas.openxmlformats.org/spreadsheetml/2006/main" count="117" uniqueCount="49">
  <si>
    <t>EPIC (EPIC-IM Report)</t>
  </si>
  <si>
    <t>Planck-HFI (Planck 2013, IX)</t>
  </si>
  <si>
    <t>nu low</t>
  </si>
  <si>
    <t>nu high</t>
  </si>
  <si>
    <t>delta nu</t>
  </si>
  <si>
    <t>del nu/nu</t>
  </si>
  <si>
    <t>nu</t>
  </si>
  <si>
    <t>NET_T_array</t>
  </si>
  <si>
    <t>CORE (Core Proposal)</t>
  </si>
  <si>
    <t>LiteBIRD (from Adrian)</t>
  </si>
  <si>
    <t>Band#</t>
  </si>
  <si>
    <t>del center</t>
  </si>
  <si>
    <t>nu_low</t>
  </si>
  <si>
    <t>nu_high</t>
  </si>
  <si>
    <t>del nu</t>
  </si>
  <si>
    <t>Pixel</t>
  </si>
  <si>
    <t>band</t>
  </si>
  <si>
    <t>A</t>
  </si>
  <si>
    <t>B</t>
  </si>
  <si>
    <t>C</t>
  </si>
  <si>
    <t>D</t>
  </si>
  <si>
    <t>E</t>
  </si>
  <si>
    <t>F</t>
  </si>
  <si>
    <t>G</t>
  </si>
  <si>
    <t>FWHM</t>
  </si>
  <si>
    <t>PolWeight</t>
  </si>
  <si>
    <t>years</t>
  </si>
  <si>
    <t>(arcmin)</t>
  </si>
  <si>
    <t>(GHz)</t>
  </si>
  <si>
    <t>H</t>
  </si>
  <si>
    <t>I</t>
  </si>
  <si>
    <t>PICO</t>
  </si>
  <si>
    <t>Total # detectors:</t>
  </si>
  <si>
    <t>Total CMB map depth:</t>
  </si>
  <si>
    <t>uK arcmin</t>
  </si>
  <si>
    <t>Observing time</t>
  </si>
  <si>
    <t>Single bolometer NET</t>
  </si>
  <si>
    <t>(uK*arcmin)</t>
  </si>
  <si>
    <t>sky fraction</t>
  </si>
  <si>
    <t>effeciency</t>
  </si>
  <si>
    <t>N bolos per band</t>
  </si>
  <si>
    <t>N pixels per band</t>
  </si>
  <si>
    <r>
      <rPr>
        <b/>
        <sz val="14"/>
        <color rgb="FFFF0000"/>
        <rFont val="Calibri"/>
        <family val="2"/>
        <scheme val="minor"/>
      </rPr>
      <t>Note!!</t>
    </r>
    <r>
      <rPr>
        <b/>
        <sz val="12"/>
        <color rgb="FFFF0000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PolWeight won't match the simple calculation from bolometer NET and N_bolos per band.  This is because correlated Bose noise between pixels is considered.</t>
    </r>
  </si>
  <si>
    <t>uK*rt(s)</t>
  </si>
  <si>
    <t>NET per band</t>
  </si>
  <si>
    <t>Inverse PolW^2</t>
  </si>
  <si>
    <t>(uK*arcmin)^(-2)</t>
  </si>
  <si>
    <t># of Pixels</t>
  </si>
  <si>
    <t>Bolo yield =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</si>
</sst>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00000"/>
    <numFmt numFmtId="167" formatCode="0.0000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2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5" xfId="0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0" fillId="0" borderId="6" xfId="0" applyFill="1" applyBorder="1"/>
    <xf numFmtId="1" fontId="0" fillId="2" borderId="7" xfId="0" applyNumberFormat="1" applyFont="1" applyFill="1" applyBorder="1" applyAlignment="1">
      <alignment horizontal="right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8" xfId="0" applyBorder="1" applyAlignment="1">
      <alignment horizontal="center"/>
    </xf>
    <xf numFmtId="0" fontId="0" fillId="0" borderId="8" xfId="0" applyFill="1" applyBorder="1"/>
    <xf numFmtId="164" fontId="0" fillId="0" borderId="8" xfId="0" applyNumberFormat="1" applyFill="1" applyBorder="1"/>
    <xf numFmtId="0" fontId="3" fillId="0" borderId="0" xfId="0" applyFont="1" applyAlignment="1">
      <alignment horizontal="center"/>
    </xf>
    <xf numFmtId="165" fontId="0" fillId="0" borderId="0" xfId="0" applyNumberFormat="1"/>
    <xf numFmtId="0" fontId="3" fillId="0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1" fontId="0" fillId="0" borderId="6" xfId="0" applyNumberFormat="1" applyFill="1" applyBorder="1"/>
    <xf numFmtId="1" fontId="0" fillId="0" borderId="6" xfId="0" applyNumberFormat="1" applyFont="1" applyFill="1" applyBorder="1" applyAlignment="1">
      <alignment horizontal="right"/>
    </xf>
    <xf numFmtId="164" fontId="0" fillId="0" borderId="6" xfId="0" applyNumberFormat="1" applyFill="1" applyBorder="1"/>
    <xf numFmtId="9" fontId="0" fillId="0" borderId="6" xfId="0" applyNumberFormat="1" applyFill="1" applyBorder="1"/>
    <xf numFmtId="11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167" fontId="0" fillId="0" borderId="0" xfId="0" applyNumberFormat="1" applyFill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1" fontId="0" fillId="0" borderId="0" xfId="0" applyNumberFormat="1" applyAlignment="1">
      <alignment horizontal="left" wrapText="1"/>
    </xf>
    <xf numFmtId="0" fontId="0" fillId="0" borderId="0" xfId="0" applyAlignment="1">
      <alignment horizontal="center" vertical="center"/>
    </xf>
  </cellXfs>
  <cellStyles count="2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7</xdr:col>
          <xdr:colOff>774700</xdr:colOff>
          <xdr:row>29</xdr:row>
          <xdr:rowOff>12700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baseColWidth="10" defaultRowHeight="15" x14ac:dyDescent="0"/>
  <sheetData/>
  <pageMargins left="0.7" right="0.7" top="0.75" bottom="0.75" header="0.3" footer="0.3"/>
  <pageSetup orientation="portrait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7</xdr:col>
                <xdr:colOff>774700</xdr:colOff>
                <xdr:row>29</xdr:row>
                <xdr:rowOff>12700</xdr:rowOff>
              </to>
            </anchor>
          </objectPr>
        </oleObject>
      </mc:Choice>
      <mc:Fallback>
        <oleObject progId="Word.Document.12" shapeId="102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tabSelected="1" zoomScale="91" zoomScaleNormal="91" zoomScalePageLayoutView="91" workbookViewId="0">
      <selection activeCell="J41" sqref="J41"/>
    </sheetView>
  </sheetViews>
  <sheetFormatPr baseColWidth="10" defaultColWidth="11.5" defaultRowHeight="15" x14ac:dyDescent="0"/>
  <cols>
    <col min="1" max="1" width="12.83203125" customWidth="1"/>
    <col min="6" max="6" width="11.33203125" customWidth="1"/>
    <col min="7" max="7" width="11.5" customWidth="1"/>
    <col min="8" max="8" width="15.33203125" customWidth="1"/>
    <col min="9" max="9" width="3.33203125" customWidth="1"/>
    <col min="10" max="10" width="21.1640625" customWidth="1"/>
    <col min="11" max="11" width="14.5" customWidth="1"/>
  </cols>
  <sheetData>
    <row r="2" spans="1:18">
      <c r="A2" s="13" t="s">
        <v>31</v>
      </c>
      <c r="B2" s="13"/>
      <c r="C2" s="13"/>
      <c r="D2" s="13"/>
      <c r="E2" s="13"/>
      <c r="F2" s="13"/>
      <c r="G2" s="13"/>
      <c r="H2" s="33"/>
    </row>
    <row r="3" spans="1:18">
      <c r="A3" s="23" t="s">
        <v>5</v>
      </c>
      <c r="B3" s="13">
        <v>0.25</v>
      </c>
      <c r="C3" s="13"/>
      <c r="D3" s="13" t="s">
        <v>11</v>
      </c>
      <c r="E3" s="13">
        <v>1.2</v>
      </c>
      <c r="F3" s="13"/>
      <c r="G3" s="13"/>
      <c r="H3" s="33"/>
    </row>
    <row r="4" spans="1:18">
      <c r="A4" s="23"/>
      <c r="B4" s="13"/>
      <c r="C4" s="13"/>
      <c r="D4" s="13"/>
      <c r="E4" s="13"/>
      <c r="F4" s="13"/>
      <c r="G4" s="13"/>
      <c r="H4" s="33"/>
    </row>
    <row r="5" spans="1:18">
      <c r="A5" s="23" t="s">
        <v>35</v>
      </c>
      <c r="B5" s="13">
        <v>5</v>
      </c>
      <c r="C5" s="13" t="s">
        <v>26</v>
      </c>
      <c r="D5" t="s">
        <v>39</v>
      </c>
      <c r="E5" s="31">
        <v>0.95</v>
      </c>
      <c r="F5" s="13"/>
      <c r="G5" s="13"/>
      <c r="H5" s="33"/>
    </row>
    <row r="6" spans="1:18">
      <c r="A6" s="13" t="s">
        <v>38</v>
      </c>
      <c r="B6" s="29">
        <v>1</v>
      </c>
      <c r="C6" s="13"/>
      <c r="D6" s="13"/>
      <c r="E6" s="13"/>
      <c r="F6" s="13"/>
      <c r="G6" s="13"/>
      <c r="H6" s="33"/>
    </row>
    <row r="7" spans="1:18">
      <c r="A7" s="13" t="s">
        <v>48</v>
      </c>
      <c r="B7" s="13"/>
      <c r="C7" s="13"/>
      <c r="D7" s="13"/>
      <c r="E7" s="13"/>
      <c r="F7" s="13"/>
      <c r="G7" s="13"/>
      <c r="H7" s="33"/>
      <c r="L7" s="32"/>
      <c r="M7" s="32"/>
    </row>
    <row r="8" spans="1:18" ht="15.75" customHeight="1">
      <c r="A8" s="13"/>
      <c r="B8" s="24" t="s">
        <v>6</v>
      </c>
      <c r="C8" s="24" t="s">
        <v>12</v>
      </c>
      <c r="D8" s="24" t="s">
        <v>13</v>
      </c>
      <c r="E8" s="24" t="s">
        <v>14</v>
      </c>
      <c r="F8" s="24" t="s">
        <v>24</v>
      </c>
      <c r="G8" s="25" t="s">
        <v>25</v>
      </c>
      <c r="H8" s="34" t="s">
        <v>45</v>
      </c>
      <c r="J8" s="22" t="s">
        <v>36</v>
      </c>
      <c r="K8" s="22" t="s">
        <v>44</v>
      </c>
      <c r="L8" s="40" t="s">
        <v>41</v>
      </c>
      <c r="M8" s="39" t="s">
        <v>40</v>
      </c>
    </row>
    <row r="9" spans="1:18">
      <c r="A9" s="24" t="s">
        <v>10</v>
      </c>
      <c r="B9" s="24" t="s">
        <v>28</v>
      </c>
      <c r="C9" s="24" t="s">
        <v>28</v>
      </c>
      <c r="D9" s="24" t="s">
        <v>28</v>
      </c>
      <c r="E9" s="24" t="s">
        <v>28</v>
      </c>
      <c r="F9" s="24" t="s">
        <v>27</v>
      </c>
      <c r="G9" s="25" t="s">
        <v>37</v>
      </c>
      <c r="H9" s="25" t="s">
        <v>46</v>
      </c>
      <c r="J9" s="22" t="s">
        <v>43</v>
      </c>
      <c r="K9" s="22" t="s">
        <v>43</v>
      </c>
      <c r="L9" s="40"/>
      <c r="M9" s="39"/>
    </row>
    <row r="10" spans="1:18">
      <c r="A10" s="26">
        <v>1</v>
      </c>
      <c r="B10" s="27">
        <v>20.8</v>
      </c>
      <c r="C10" s="28">
        <v>18.2</v>
      </c>
      <c r="D10" s="28">
        <v>23.4</v>
      </c>
      <c r="E10" s="28">
        <f t="shared" ref="E10:E11" si="0">B10*$B$3</f>
        <v>5.2</v>
      </c>
      <c r="F10" s="28">
        <v>38.3964721161</v>
      </c>
      <c r="G10" s="28">
        <v>23.900209204105305</v>
      </c>
      <c r="H10" s="35">
        <f>1/G10^2</f>
        <v>1.7506389832288788E-3</v>
      </c>
      <c r="J10" s="12">
        <v>142.5601689505022</v>
      </c>
      <c r="K10" s="12">
        <v>16.966875331570144</v>
      </c>
      <c r="L10">
        <v>60</v>
      </c>
      <c r="M10">
        <f>L10*2</f>
        <v>120</v>
      </c>
      <c r="N10" s="30"/>
      <c r="O10" s="41" t="s">
        <v>42</v>
      </c>
      <c r="P10" s="41"/>
      <c r="Q10" s="41"/>
      <c r="R10" s="41"/>
    </row>
    <row r="11" spans="1:18">
      <c r="A11" s="26">
        <v>2</v>
      </c>
      <c r="B11" s="27">
        <v>25</v>
      </c>
      <c r="C11" s="28">
        <v>21.9</v>
      </c>
      <c r="D11" s="28">
        <v>28.1</v>
      </c>
      <c r="E11" s="28">
        <f t="shared" si="0"/>
        <v>6.25</v>
      </c>
      <c r="F11" s="28">
        <v>31.9519944796</v>
      </c>
      <c r="G11" s="28">
        <v>16.829141392239833</v>
      </c>
      <c r="H11" s="35">
        <f t="shared" ref="H11:H30" si="1">1/G11^2</f>
        <v>3.5308240943436185E-3</v>
      </c>
      <c r="J11" s="12">
        <v>130.60063042873969</v>
      </c>
      <c r="K11" s="12">
        <v>11.909448055594764</v>
      </c>
      <c r="L11">
        <v>100</v>
      </c>
      <c r="M11">
        <f t="shared" ref="M11:M30" si="2">L11*2</f>
        <v>200</v>
      </c>
      <c r="N11" s="30"/>
      <c r="O11" s="41"/>
      <c r="P11" s="41"/>
      <c r="Q11" s="41"/>
      <c r="R11" s="41"/>
    </row>
    <row r="12" spans="1:18">
      <c r="A12" s="26">
        <v>3</v>
      </c>
      <c r="B12" s="13">
        <v>30</v>
      </c>
      <c r="C12" s="28">
        <v>26.3</v>
      </c>
      <c r="D12" s="28">
        <v>33.799999999999997</v>
      </c>
      <c r="E12" s="28">
        <f>B12*$B$3</f>
        <v>7.5</v>
      </c>
      <c r="F12" s="28">
        <v>28.294632525000001</v>
      </c>
      <c r="G12" s="28">
        <v>11.313708498984761</v>
      </c>
      <c r="H12" s="35">
        <f t="shared" si="1"/>
        <v>7.8124999999999983E-3</v>
      </c>
      <c r="J12" s="12">
        <v>80.683410281351428</v>
      </c>
      <c r="K12" s="12">
        <v>8.0013734105278846</v>
      </c>
      <c r="L12">
        <v>60</v>
      </c>
      <c r="M12">
        <f t="shared" si="2"/>
        <v>120</v>
      </c>
      <c r="N12" s="30"/>
      <c r="O12" s="41"/>
      <c r="P12" s="41"/>
      <c r="Q12" s="41"/>
      <c r="R12" s="41"/>
    </row>
    <row r="13" spans="1:18">
      <c r="A13" s="26">
        <v>4</v>
      </c>
      <c r="B13" s="28">
        <v>36</v>
      </c>
      <c r="C13" s="28">
        <v>31.5</v>
      </c>
      <c r="D13" s="28">
        <v>40.5</v>
      </c>
      <c r="E13" s="28">
        <f t="shared" ref="E13:E30" si="3">B13*$B$3</f>
        <v>9</v>
      </c>
      <c r="F13" s="28">
        <v>23.618158538199999</v>
      </c>
      <c r="G13" s="28">
        <v>7.9195959492893326</v>
      </c>
      <c r="H13" s="35">
        <f t="shared" si="1"/>
        <v>1.5943877551020405E-2</v>
      </c>
      <c r="J13" s="12">
        <v>73.863375173913056</v>
      </c>
      <c r="K13" s="12">
        <v>5.6568069901945082</v>
      </c>
      <c r="L13">
        <v>100</v>
      </c>
      <c r="M13">
        <f t="shared" si="2"/>
        <v>200</v>
      </c>
      <c r="N13" s="30"/>
      <c r="O13" s="41"/>
      <c r="P13" s="41"/>
      <c r="Q13" s="41"/>
      <c r="R13" s="41"/>
    </row>
    <row r="14" spans="1:18">
      <c r="A14" s="26">
        <v>5</v>
      </c>
      <c r="B14" s="28">
        <v>43.2</v>
      </c>
      <c r="C14" s="28">
        <v>37.799999999999997</v>
      </c>
      <c r="D14" s="28">
        <v>48.6</v>
      </c>
      <c r="E14" s="28">
        <f t="shared" si="3"/>
        <v>10.8</v>
      </c>
      <c r="F14" s="28">
        <v>22.1515833604</v>
      </c>
      <c r="G14" s="28">
        <v>7.9195959492893326</v>
      </c>
      <c r="H14" s="35">
        <f t="shared" si="1"/>
        <v>1.5943877551020405E-2</v>
      </c>
      <c r="J14" s="12">
        <v>58.705455081399712</v>
      </c>
      <c r="K14" s="12">
        <v>5.648935049027914</v>
      </c>
      <c r="L14">
        <v>60</v>
      </c>
      <c r="M14">
        <f t="shared" si="2"/>
        <v>120</v>
      </c>
      <c r="N14" s="30"/>
      <c r="O14" s="30"/>
    </row>
    <row r="15" spans="1:18">
      <c r="A15" s="26">
        <v>6</v>
      </c>
      <c r="B15" s="28">
        <v>51.8</v>
      </c>
      <c r="C15" s="28">
        <v>45.4</v>
      </c>
      <c r="D15" s="28">
        <v>58.3</v>
      </c>
      <c r="E15" s="28">
        <f t="shared" si="3"/>
        <v>12.95</v>
      </c>
      <c r="F15" s="28">
        <v>18.4499615601</v>
      </c>
      <c r="G15" s="28">
        <v>5.6568542494923806</v>
      </c>
      <c r="H15" s="35">
        <f t="shared" si="1"/>
        <v>3.1249999999999993E-2</v>
      </c>
      <c r="J15" s="12">
        <v>54.019009934968906</v>
      </c>
      <c r="K15" s="12">
        <v>4.0263392763997503</v>
      </c>
      <c r="L15">
        <v>100</v>
      </c>
      <c r="M15">
        <f t="shared" si="2"/>
        <v>200</v>
      </c>
      <c r="N15" s="30"/>
      <c r="O15" s="30"/>
    </row>
    <row r="16" spans="1:18">
      <c r="A16" s="26">
        <v>7</v>
      </c>
      <c r="B16" s="28">
        <v>62.2</v>
      </c>
      <c r="C16" s="28">
        <v>54.4</v>
      </c>
      <c r="D16" s="28">
        <v>70</v>
      </c>
      <c r="E16" s="28">
        <f t="shared" si="3"/>
        <v>15.55</v>
      </c>
      <c r="F16" s="28">
        <v>12.8418912366</v>
      </c>
      <c r="G16" s="28">
        <v>5.3740115370177612</v>
      </c>
      <c r="H16" s="35">
        <f t="shared" si="1"/>
        <v>3.4626038781163437E-2</v>
      </c>
      <c r="J16" s="12">
        <v>86.311704323478651</v>
      </c>
      <c r="K16" s="12">
        <v>3.8325572074312295</v>
      </c>
      <c r="L16">
        <v>366</v>
      </c>
      <c r="M16">
        <f t="shared" si="2"/>
        <v>732</v>
      </c>
      <c r="N16" s="30"/>
      <c r="O16" s="30"/>
    </row>
    <row r="17" spans="1:16">
      <c r="A17" s="26">
        <v>8</v>
      </c>
      <c r="B17" s="28">
        <v>74.599999999999994</v>
      </c>
      <c r="C17" s="28">
        <v>65.3</v>
      </c>
      <c r="D17" s="28">
        <v>84</v>
      </c>
      <c r="E17" s="28">
        <f t="shared" si="3"/>
        <v>18.649999999999999</v>
      </c>
      <c r="F17" s="28">
        <v>10.699693505200001</v>
      </c>
      <c r="G17" s="28">
        <v>4.2426406871192857</v>
      </c>
      <c r="H17" s="35">
        <f t="shared" si="1"/>
        <v>5.5555555555555546E-2</v>
      </c>
      <c r="J17" s="12">
        <v>80.931455292043708</v>
      </c>
      <c r="K17" s="12">
        <v>2.9909655355462403</v>
      </c>
      <c r="L17">
        <v>510</v>
      </c>
      <c r="M17">
        <f t="shared" si="2"/>
        <v>1020</v>
      </c>
      <c r="N17" s="30"/>
      <c r="O17" s="30"/>
    </row>
    <row r="18" spans="1:16">
      <c r="A18" s="26">
        <v>9</v>
      </c>
      <c r="B18" s="28">
        <v>89.6</v>
      </c>
      <c r="C18" s="28">
        <v>78.400000000000006</v>
      </c>
      <c r="D18" s="28">
        <v>100.8</v>
      </c>
      <c r="E18" s="28">
        <f t="shared" si="3"/>
        <v>22.4</v>
      </c>
      <c r="F18" s="28">
        <v>9.4894386983899999</v>
      </c>
      <c r="G18" s="28">
        <v>2.8284271247461903</v>
      </c>
      <c r="H18" s="35">
        <f t="shared" si="1"/>
        <v>0.12499999999999997</v>
      </c>
      <c r="J18" s="12">
        <v>50.297692074483294</v>
      </c>
      <c r="K18" s="12">
        <v>1.9837571394325735</v>
      </c>
      <c r="L18">
        <v>366</v>
      </c>
      <c r="M18">
        <f t="shared" si="2"/>
        <v>732</v>
      </c>
      <c r="N18" s="30"/>
      <c r="O18" s="30"/>
    </row>
    <row r="19" spans="1:16">
      <c r="A19" s="26">
        <v>10</v>
      </c>
      <c r="B19" s="28">
        <v>107.5</v>
      </c>
      <c r="C19" s="28">
        <v>94.1</v>
      </c>
      <c r="D19" s="28">
        <v>120.9</v>
      </c>
      <c r="E19" s="28">
        <f t="shared" si="3"/>
        <v>26.875</v>
      </c>
      <c r="F19" s="28">
        <v>7.9093368128000003</v>
      </c>
      <c r="G19" s="28">
        <v>2.2627416997969525</v>
      </c>
      <c r="H19" s="35">
        <f t="shared" si="1"/>
        <v>0.19531249999999992</v>
      </c>
      <c r="J19" s="12">
        <v>47.955205510543784</v>
      </c>
      <c r="K19" s="12">
        <v>1.5977251382658546</v>
      </c>
      <c r="L19">
        <v>510</v>
      </c>
      <c r="M19">
        <f t="shared" si="2"/>
        <v>1020</v>
      </c>
      <c r="N19" s="30"/>
      <c r="O19" s="30"/>
    </row>
    <row r="20" spans="1:16">
      <c r="A20" s="26">
        <v>11</v>
      </c>
      <c r="B20" s="28">
        <v>129</v>
      </c>
      <c r="C20" s="28">
        <v>112.9</v>
      </c>
      <c r="D20" s="28">
        <v>145.1</v>
      </c>
      <c r="E20" s="28">
        <f t="shared" si="3"/>
        <v>32.25</v>
      </c>
      <c r="F20" s="28">
        <v>7.4176104146900004</v>
      </c>
      <c r="G20" s="28">
        <v>2.1213203435596428</v>
      </c>
      <c r="H20" s="35">
        <f t="shared" si="1"/>
        <v>0.22222222222222218</v>
      </c>
      <c r="J20" s="12">
        <v>39.06976528826646</v>
      </c>
      <c r="K20" s="12">
        <v>1.5221729744606176</v>
      </c>
      <c r="L20">
        <v>366</v>
      </c>
      <c r="M20">
        <f t="shared" si="2"/>
        <v>732</v>
      </c>
      <c r="N20" s="30"/>
      <c r="O20" s="30"/>
      <c r="P20" s="36"/>
    </row>
    <row r="21" spans="1:16">
      <c r="A21" s="26">
        <v>12</v>
      </c>
      <c r="B21" s="28">
        <v>154.80000000000001</v>
      </c>
      <c r="C21" s="28">
        <v>135.4</v>
      </c>
      <c r="D21" s="28">
        <v>174.1</v>
      </c>
      <c r="E21" s="28">
        <f t="shared" si="3"/>
        <v>38.700000000000003</v>
      </c>
      <c r="F21" s="28">
        <v>6.18383457945</v>
      </c>
      <c r="G21" s="28">
        <v>1.8384776310850237</v>
      </c>
      <c r="H21" s="35">
        <f t="shared" si="1"/>
        <v>0.29585798816568043</v>
      </c>
      <c r="J21" s="12">
        <v>38.505157838695595</v>
      </c>
      <c r="K21" s="12">
        <v>1.2708595808656575</v>
      </c>
      <c r="L21">
        <v>510</v>
      </c>
      <c r="M21">
        <f t="shared" si="2"/>
        <v>1020</v>
      </c>
      <c r="N21" s="30"/>
      <c r="O21" s="30"/>
      <c r="P21" s="37"/>
    </row>
    <row r="22" spans="1:16">
      <c r="A22" s="26">
        <v>13</v>
      </c>
      <c r="B22" s="28">
        <v>185.8</v>
      </c>
      <c r="C22" s="28">
        <v>162.5</v>
      </c>
      <c r="D22" s="28">
        <v>209</v>
      </c>
      <c r="E22" s="28">
        <f t="shared" si="3"/>
        <v>46.45</v>
      </c>
      <c r="F22" s="28">
        <v>4.3005033480000003</v>
      </c>
      <c r="G22" s="28">
        <v>3.9597979746446663</v>
      </c>
      <c r="H22" s="35">
        <f t="shared" si="1"/>
        <v>6.377551020408162E-2</v>
      </c>
      <c r="J22" s="12">
        <v>79.848257012973704</v>
      </c>
      <c r="K22" s="12">
        <v>2.7976630043774153</v>
      </c>
      <c r="L22">
        <v>480</v>
      </c>
      <c r="M22">
        <f t="shared" si="2"/>
        <v>960</v>
      </c>
      <c r="N22" s="30"/>
      <c r="O22" s="30"/>
      <c r="P22" s="37"/>
    </row>
    <row r="23" spans="1:16">
      <c r="A23" s="26">
        <v>14</v>
      </c>
      <c r="B23" s="28">
        <v>222.9</v>
      </c>
      <c r="C23" s="28">
        <v>195</v>
      </c>
      <c r="D23" s="28">
        <v>250.8</v>
      </c>
      <c r="E23" s="28">
        <f t="shared" si="3"/>
        <v>55.725000000000001</v>
      </c>
      <c r="F23" s="28">
        <v>3.58363703761</v>
      </c>
      <c r="G23" s="28">
        <v>4.525483399593905</v>
      </c>
      <c r="H23" s="35">
        <f t="shared" si="1"/>
        <v>4.8828124999999979E-2</v>
      </c>
      <c r="J23" s="12">
        <v>91.165890078054886</v>
      </c>
      <c r="K23" s="12">
        <v>3.2647757268515916</v>
      </c>
      <c r="L23">
        <v>450</v>
      </c>
      <c r="M23">
        <f t="shared" si="2"/>
        <v>900</v>
      </c>
      <c r="N23" s="30"/>
      <c r="O23" s="30"/>
      <c r="P23" s="37"/>
    </row>
    <row r="24" spans="1:16">
      <c r="A24" s="26">
        <v>15</v>
      </c>
      <c r="B24" s="28">
        <v>267.5</v>
      </c>
      <c r="C24" s="28">
        <v>234</v>
      </c>
      <c r="D24" s="28">
        <v>300.89999999999998</v>
      </c>
      <c r="E24" s="28">
        <f t="shared" si="3"/>
        <v>66.875</v>
      </c>
      <c r="F24" s="28">
        <v>3.1791127589300001</v>
      </c>
      <c r="G24" s="28">
        <v>3.1112698372208096</v>
      </c>
      <c r="H24" s="35">
        <f t="shared" si="1"/>
        <v>0.1033057851239669</v>
      </c>
      <c r="J24" s="12">
        <v>64.047869429994947</v>
      </c>
      <c r="K24" s="12">
        <v>2.1811212176214689</v>
      </c>
      <c r="L24">
        <v>480</v>
      </c>
      <c r="M24">
        <f t="shared" si="2"/>
        <v>960</v>
      </c>
      <c r="N24" s="30"/>
      <c r="O24" s="30"/>
      <c r="P24" s="37"/>
    </row>
    <row r="25" spans="1:16">
      <c r="A25" s="26">
        <v>16</v>
      </c>
      <c r="B25" s="28">
        <v>321</v>
      </c>
      <c r="C25" s="28">
        <v>280.89999999999998</v>
      </c>
      <c r="D25" s="28">
        <v>361.1</v>
      </c>
      <c r="E25" s="28">
        <f t="shared" si="3"/>
        <v>80.25</v>
      </c>
      <c r="F25" s="28">
        <v>2.6487654435399999</v>
      </c>
      <c r="G25" s="28">
        <v>4.2426406871192857</v>
      </c>
      <c r="H25" s="35">
        <f t="shared" si="1"/>
        <v>5.5555555555555546E-2</v>
      </c>
      <c r="J25" s="12">
        <v>85.411915007030061</v>
      </c>
      <c r="K25" s="12">
        <v>3.0025881132652792</v>
      </c>
      <c r="L25">
        <v>450</v>
      </c>
      <c r="M25">
        <f t="shared" si="2"/>
        <v>900</v>
      </c>
      <c r="N25" s="30"/>
      <c r="O25" s="30"/>
      <c r="P25" s="37"/>
    </row>
    <row r="26" spans="1:16">
      <c r="A26" s="26">
        <v>17</v>
      </c>
      <c r="B26" s="28">
        <v>385.2</v>
      </c>
      <c r="C26" s="28">
        <v>337</v>
      </c>
      <c r="D26" s="28">
        <v>433.3</v>
      </c>
      <c r="E26" s="28">
        <f t="shared" si="3"/>
        <v>96.3</v>
      </c>
      <c r="F26" s="28">
        <v>2.4846122320399999</v>
      </c>
      <c r="G26" s="28">
        <v>4.525483399593905</v>
      </c>
      <c r="H26" s="35">
        <f t="shared" si="1"/>
        <v>4.8828124999999979E-2</v>
      </c>
      <c r="J26" s="12">
        <v>93.858824074678026</v>
      </c>
      <c r="K26" s="12">
        <v>3.1931420394543322</v>
      </c>
      <c r="L26">
        <v>480</v>
      </c>
      <c r="M26">
        <f t="shared" si="2"/>
        <v>960</v>
      </c>
      <c r="N26" s="30"/>
      <c r="O26" s="30"/>
      <c r="P26" s="37"/>
    </row>
    <row r="27" spans="1:16">
      <c r="A27" s="26">
        <v>18</v>
      </c>
      <c r="B27" s="28">
        <v>462.2</v>
      </c>
      <c r="C27" s="28">
        <v>404.4</v>
      </c>
      <c r="D27" s="28">
        <v>520</v>
      </c>
      <c r="E27" s="28">
        <f t="shared" si="3"/>
        <v>115.55</v>
      </c>
      <c r="F27" s="28">
        <v>2.0703434384700001</v>
      </c>
      <c r="G27" s="28">
        <v>9.05096679918781</v>
      </c>
      <c r="H27" s="35">
        <f t="shared" si="1"/>
        <v>1.2207031249999995E-2</v>
      </c>
      <c r="J27" s="12">
        <v>182.85508738585955</v>
      </c>
      <c r="K27" s="12">
        <v>6.4248728654342466</v>
      </c>
      <c r="L27">
        <v>450</v>
      </c>
      <c r="M27">
        <f t="shared" si="2"/>
        <v>900</v>
      </c>
      <c r="O27" s="30"/>
      <c r="P27" s="37"/>
    </row>
    <row r="28" spans="1:16">
      <c r="A28" s="26">
        <v>19</v>
      </c>
      <c r="B28" s="28">
        <v>554.70000000000005</v>
      </c>
      <c r="C28" s="28">
        <v>485.3</v>
      </c>
      <c r="D28" s="28">
        <v>624</v>
      </c>
      <c r="E28" s="28">
        <f t="shared" si="3"/>
        <v>138.67500000000001</v>
      </c>
      <c r="F28" s="28">
        <v>1.53295539056</v>
      </c>
      <c r="G28" s="28">
        <v>45.820519420888282</v>
      </c>
      <c r="H28" s="35">
        <f t="shared" si="1"/>
        <v>4.7629934461210184E-4</v>
      </c>
      <c r="J28" s="12">
        <v>647.08395531040469</v>
      </c>
      <c r="K28" s="12">
        <v>32.518990515710612</v>
      </c>
      <c r="L28">
        <v>220</v>
      </c>
      <c r="M28">
        <f t="shared" si="2"/>
        <v>440</v>
      </c>
      <c r="O28" s="30"/>
      <c r="P28" s="37"/>
    </row>
    <row r="29" spans="1:16">
      <c r="A29" s="26">
        <v>20</v>
      </c>
      <c r="B29" s="28">
        <v>665.6</v>
      </c>
      <c r="C29" s="28">
        <v>582.4</v>
      </c>
      <c r="D29" s="28">
        <v>748.8</v>
      </c>
      <c r="E29" s="28">
        <f t="shared" si="3"/>
        <v>166.4</v>
      </c>
      <c r="F29" s="28">
        <v>1.2774244401699999</v>
      </c>
      <c r="G29" s="28">
        <v>177.20095936534881</v>
      </c>
      <c r="H29" s="35">
        <f t="shared" si="1"/>
        <v>3.1846951195821171E-5</v>
      </c>
      <c r="J29" s="12">
        <v>2387.5669321216783</v>
      </c>
      <c r="K29" s="12">
        <v>125.83966906495404</v>
      </c>
      <c r="L29">
        <v>200</v>
      </c>
      <c r="M29">
        <f t="shared" si="2"/>
        <v>400</v>
      </c>
      <c r="O29" s="30"/>
      <c r="P29" s="37"/>
    </row>
    <row r="30" spans="1:16">
      <c r="A30" s="26">
        <v>21</v>
      </c>
      <c r="B30" s="28">
        <v>798.7</v>
      </c>
      <c r="C30" s="28">
        <v>698.9</v>
      </c>
      <c r="D30" s="28">
        <v>898.5</v>
      </c>
      <c r="E30" s="28">
        <f t="shared" si="3"/>
        <v>199.67500000000001</v>
      </c>
      <c r="F30" s="28">
        <v>1.06454702313</v>
      </c>
      <c r="G30" s="28">
        <v>1046.9423002248022</v>
      </c>
      <c r="H30" s="35">
        <f t="shared" si="1"/>
        <v>9.1233535608421579E-7</v>
      </c>
      <c r="J30" s="12">
        <v>13387.87106041418</v>
      </c>
      <c r="K30" s="12">
        <v>743.78473039597236</v>
      </c>
      <c r="L30">
        <v>180</v>
      </c>
      <c r="M30">
        <f t="shared" si="2"/>
        <v>360</v>
      </c>
      <c r="O30" s="30"/>
      <c r="P30" s="37"/>
    </row>
    <row r="31" spans="1:16">
      <c r="J31" s="21"/>
      <c r="K31" s="21"/>
      <c r="M31">
        <f>SUM(M10:M30)</f>
        <v>12996</v>
      </c>
      <c r="P31" s="37"/>
    </row>
    <row r="32" spans="1:16">
      <c r="A32" s="11" t="s">
        <v>15</v>
      </c>
      <c r="B32" s="11" t="s">
        <v>16</v>
      </c>
      <c r="C32" s="11" t="s">
        <v>6</v>
      </c>
      <c r="D32" s="20" t="s">
        <v>47</v>
      </c>
      <c r="P32" s="37"/>
    </row>
    <row r="33" spans="1:16">
      <c r="A33" s="8" t="s">
        <v>17</v>
      </c>
      <c r="B33" s="2">
        <v>1</v>
      </c>
      <c r="C33" s="14">
        <v>20.833333333333336</v>
      </c>
      <c r="D33" s="42">
        <v>60</v>
      </c>
      <c r="P33" s="37"/>
    </row>
    <row r="34" spans="1:16">
      <c r="A34" s="10"/>
      <c r="B34" s="3">
        <v>3</v>
      </c>
      <c r="C34" s="3">
        <v>30</v>
      </c>
      <c r="D34" s="42"/>
      <c r="E34">
        <f>D33*6</f>
        <v>360</v>
      </c>
      <c r="H34" s="38" t="s">
        <v>32</v>
      </c>
      <c r="I34" s="38"/>
      <c r="J34">
        <f>SUM(M10:M30)</f>
        <v>12996</v>
      </c>
      <c r="P34" s="37"/>
    </row>
    <row r="35" spans="1:16">
      <c r="A35" s="9"/>
      <c r="B35" s="4">
        <v>5</v>
      </c>
      <c r="C35" s="5">
        <v>43.2</v>
      </c>
      <c r="D35" s="42"/>
      <c r="H35" s="38" t="s">
        <v>33</v>
      </c>
      <c r="I35" s="38"/>
      <c r="J35" s="1">
        <f>1/SUM(H10:H30)^0.5</f>
        <v>0.86457352968394063</v>
      </c>
      <c r="K35" t="s">
        <v>34</v>
      </c>
      <c r="P35" s="37"/>
    </row>
    <row r="36" spans="1:16">
      <c r="A36" s="8" t="s">
        <v>18</v>
      </c>
      <c r="B36" s="2">
        <v>2</v>
      </c>
      <c r="C36" s="2">
        <v>25</v>
      </c>
      <c r="D36" s="42">
        <v>100</v>
      </c>
      <c r="P36" s="37"/>
    </row>
    <row r="37" spans="1:16">
      <c r="A37" s="10"/>
      <c r="B37" s="3">
        <v>4</v>
      </c>
      <c r="C37" s="6">
        <v>36</v>
      </c>
      <c r="D37" s="42"/>
      <c r="E37">
        <f>D36*6</f>
        <v>600</v>
      </c>
      <c r="P37" s="37"/>
    </row>
    <row r="38" spans="1:16">
      <c r="A38" s="9"/>
      <c r="B38" s="4">
        <v>6</v>
      </c>
      <c r="C38" s="5">
        <v>51.8</v>
      </c>
      <c r="D38" s="42"/>
      <c r="P38" s="37"/>
    </row>
    <row r="39" spans="1:16">
      <c r="A39" s="8" t="s">
        <v>19</v>
      </c>
      <c r="B39" s="2">
        <v>7</v>
      </c>
      <c r="C39" s="7">
        <v>62.2</v>
      </c>
      <c r="D39" s="42">
        <v>366</v>
      </c>
      <c r="P39" s="37"/>
    </row>
    <row r="40" spans="1:16">
      <c r="A40" s="10"/>
      <c r="B40" s="3">
        <v>9</v>
      </c>
      <c r="C40" s="6">
        <v>89.6</v>
      </c>
      <c r="D40" s="42"/>
      <c r="E40">
        <f>D39*6</f>
        <v>2196</v>
      </c>
      <c r="P40" s="37"/>
    </row>
    <row r="41" spans="1:16">
      <c r="A41" s="9"/>
      <c r="B41" s="4">
        <v>11</v>
      </c>
      <c r="C41" s="5">
        <v>129</v>
      </c>
      <c r="D41" s="42"/>
    </row>
    <row r="42" spans="1:16">
      <c r="A42" s="8" t="s">
        <v>20</v>
      </c>
      <c r="B42" s="2">
        <v>8</v>
      </c>
      <c r="C42" s="7">
        <v>74.599999999999994</v>
      </c>
      <c r="D42" s="42">
        <v>510</v>
      </c>
    </row>
    <row r="43" spans="1:16">
      <c r="A43" s="10"/>
      <c r="B43" s="3">
        <v>10</v>
      </c>
      <c r="C43" s="6">
        <v>107.5</v>
      </c>
      <c r="D43" s="42"/>
      <c r="E43">
        <f>D42*6</f>
        <v>3060</v>
      </c>
    </row>
    <row r="44" spans="1:16">
      <c r="A44" s="9"/>
      <c r="B44" s="4">
        <v>12</v>
      </c>
      <c r="C44" s="5">
        <v>154.80000000000001</v>
      </c>
      <c r="D44" s="42"/>
    </row>
    <row r="45" spans="1:16">
      <c r="A45" s="8" t="s">
        <v>21</v>
      </c>
      <c r="B45" s="2">
        <v>13</v>
      </c>
      <c r="C45" s="7">
        <v>185.8</v>
      </c>
      <c r="D45" s="42">
        <v>480</v>
      </c>
    </row>
    <row r="46" spans="1:16">
      <c r="A46" s="10"/>
      <c r="B46" s="3">
        <v>15</v>
      </c>
      <c r="C46" s="6">
        <v>267.5</v>
      </c>
      <c r="D46" s="42"/>
      <c r="E46">
        <f>D45*6</f>
        <v>2880</v>
      </c>
    </row>
    <row r="47" spans="1:16">
      <c r="A47" s="9"/>
      <c r="B47" s="4">
        <v>17</v>
      </c>
      <c r="C47" s="5">
        <v>385.2</v>
      </c>
      <c r="D47" s="42"/>
    </row>
    <row r="48" spans="1:16">
      <c r="A48" s="8" t="s">
        <v>22</v>
      </c>
      <c r="B48" s="2">
        <v>14</v>
      </c>
      <c r="C48" s="7">
        <v>222.9</v>
      </c>
      <c r="D48" s="42">
        <v>450</v>
      </c>
    </row>
    <row r="49" spans="1:6">
      <c r="A49" s="10"/>
      <c r="B49" s="3">
        <v>16</v>
      </c>
      <c r="C49" s="6">
        <v>321</v>
      </c>
      <c r="D49" s="42"/>
      <c r="E49">
        <f>D48*6</f>
        <v>2700</v>
      </c>
    </row>
    <row r="50" spans="1:6">
      <c r="A50" s="4"/>
      <c r="B50" s="15">
        <v>18</v>
      </c>
      <c r="C50" s="16">
        <v>462.2</v>
      </c>
      <c r="D50" s="42"/>
    </row>
    <row r="51" spans="1:6">
      <c r="A51" s="17" t="s">
        <v>23</v>
      </c>
      <c r="B51" s="18">
        <v>19</v>
      </c>
      <c r="C51" s="19">
        <v>554.70000000000005</v>
      </c>
      <c r="D51" s="32">
        <v>220</v>
      </c>
      <c r="E51">
        <f>D51*2</f>
        <v>440</v>
      </c>
    </row>
    <row r="52" spans="1:6">
      <c r="A52" s="17" t="s">
        <v>29</v>
      </c>
      <c r="B52" s="18">
        <v>20</v>
      </c>
      <c r="C52" s="19">
        <v>665.6</v>
      </c>
      <c r="D52" s="32">
        <v>200</v>
      </c>
      <c r="E52">
        <f t="shared" ref="E52:E53" si="4">D52*2</f>
        <v>400</v>
      </c>
      <c r="F52">
        <f>SUM(E51:E53)</f>
        <v>1200</v>
      </c>
    </row>
    <row r="53" spans="1:6">
      <c r="A53" s="17" t="s">
        <v>30</v>
      </c>
      <c r="B53" s="18">
        <v>21</v>
      </c>
      <c r="C53" s="19">
        <v>798.7</v>
      </c>
      <c r="D53" s="32">
        <v>180</v>
      </c>
      <c r="E53">
        <f t="shared" si="4"/>
        <v>360</v>
      </c>
    </row>
    <row r="54" spans="1:6">
      <c r="E54">
        <f>SUM(E33:E53)</f>
        <v>12996</v>
      </c>
    </row>
  </sheetData>
  <mergeCells count="11">
    <mergeCell ref="D48:D50"/>
    <mergeCell ref="D33:D35"/>
    <mergeCell ref="D36:D38"/>
    <mergeCell ref="D39:D41"/>
    <mergeCell ref="D42:D44"/>
    <mergeCell ref="D45:D47"/>
    <mergeCell ref="H34:I34"/>
    <mergeCell ref="H35:I35"/>
    <mergeCell ref="M8:M9"/>
    <mergeCell ref="L8:L9"/>
    <mergeCell ref="O10:R1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4"/>
  <sheetViews>
    <sheetView workbookViewId="0">
      <selection activeCell="J35" sqref="J35"/>
    </sheetView>
  </sheetViews>
  <sheetFormatPr baseColWidth="10" defaultColWidth="11.5" defaultRowHeight="15" x14ac:dyDescent="0"/>
  <cols>
    <col min="1" max="1" width="12.83203125" customWidth="1"/>
    <col min="6" max="6" width="11.33203125" customWidth="1"/>
    <col min="7" max="7" width="11.5" customWidth="1"/>
    <col min="8" max="8" width="15.33203125" customWidth="1"/>
    <col min="9" max="9" width="3.33203125" customWidth="1"/>
    <col min="10" max="10" width="21.1640625" customWidth="1"/>
    <col min="11" max="11" width="14.5" customWidth="1"/>
  </cols>
  <sheetData>
    <row r="2" spans="1:18">
      <c r="A2" s="13" t="s">
        <v>31</v>
      </c>
      <c r="B2" s="13"/>
      <c r="C2" s="13"/>
      <c r="D2" s="13"/>
      <c r="E2" s="13"/>
      <c r="F2" s="13"/>
      <c r="G2" s="13"/>
      <c r="H2" s="33"/>
    </row>
    <row r="3" spans="1:18">
      <c r="A3" s="23" t="s">
        <v>5</v>
      </c>
      <c r="B3" s="13">
        <v>0.25</v>
      </c>
      <c r="C3" s="13"/>
      <c r="D3" s="13" t="s">
        <v>11</v>
      </c>
      <c r="E3" s="13">
        <v>1.2</v>
      </c>
      <c r="F3" s="13"/>
      <c r="G3" s="13"/>
      <c r="H3" s="33"/>
    </row>
    <row r="4" spans="1:18">
      <c r="A4" s="23"/>
      <c r="B4" s="13"/>
      <c r="C4" s="13"/>
      <c r="D4" s="13"/>
      <c r="E4" s="13"/>
      <c r="F4" s="13"/>
      <c r="G4" s="13"/>
      <c r="H4" s="33"/>
    </row>
    <row r="5" spans="1:18">
      <c r="A5" s="23" t="s">
        <v>35</v>
      </c>
      <c r="B5" s="13">
        <v>5</v>
      </c>
      <c r="C5" s="13" t="s">
        <v>26</v>
      </c>
      <c r="D5" t="s">
        <v>39</v>
      </c>
      <c r="E5" s="31">
        <v>0.95</v>
      </c>
      <c r="F5" s="13"/>
      <c r="G5" s="13"/>
      <c r="H5" s="33"/>
    </row>
    <row r="6" spans="1:18">
      <c r="A6" s="13" t="s">
        <v>38</v>
      </c>
      <c r="B6" s="29">
        <v>1</v>
      </c>
      <c r="C6" s="13"/>
      <c r="D6" s="13"/>
      <c r="E6" s="13"/>
      <c r="F6" s="13"/>
      <c r="G6" s="13"/>
      <c r="H6" s="33"/>
    </row>
    <row r="7" spans="1:18">
      <c r="A7" s="13" t="s">
        <v>48</v>
      </c>
      <c r="B7" s="13"/>
      <c r="C7" s="13"/>
      <c r="D7" s="13"/>
      <c r="E7" s="13"/>
      <c r="F7" s="13"/>
      <c r="G7" s="13"/>
      <c r="H7" s="33"/>
      <c r="L7" s="32"/>
      <c r="M7" s="32"/>
    </row>
    <row r="8" spans="1:18" ht="15.75" customHeight="1">
      <c r="A8" s="13"/>
      <c r="B8" s="24" t="s">
        <v>6</v>
      </c>
      <c r="C8" s="24" t="s">
        <v>12</v>
      </c>
      <c r="D8" s="24" t="s">
        <v>13</v>
      </c>
      <c r="E8" s="24" t="s">
        <v>14</v>
      </c>
      <c r="F8" s="24" t="s">
        <v>24</v>
      </c>
      <c r="G8" s="25" t="s">
        <v>25</v>
      </c>
      <c r="H8" s="34" t="s">
        <v>45</v>
      </c>
      <c r="J8" s="22" t="s">
        <v>36</v>
      </c>
      <c r="K8" s="22" t="s">
        <v>44</v>
      </c>
      <c r="L8" s="40" t="s">
        <v>41</v>
      </c>
      <c r="M8" s="39" t="s">
        <v>40</v>
      </c>
    </row>
    <row r="9" spans="1:18">
      <c r="A9" s="24" t="s">
        <v>10</v>
      </c>
      <c r="B9" s="24" t="s">
        <v>28</v>
      </c>
      <c r="C9" s="24" t="s">
        <v>28</v>
      </c>
      <c r="D9" s="24" t="s">
        <v>28</v>
      </c>
      <c r="E9" s="24" t="s">
        <v>28</v>
      </c>
      <c r="F9" s="24" t="s">
        <v>27</v>
      </c>
      <c r="G9" s="25" t="s">
        <v>37</v>
      </c>
      <c r="H9" s="25" t="s">
        <v>46</v>
      </c>
      <c r="J9" s="22" t="s">
        <v>43</v>
      </c>
      <c r="K9" s="22" t="s">
        <v>43</v>
      </c>
      <c r="L9" s="40"/>
      <c r="M9" s="39"/>
    </row>
    <row r="10" spans="1:18">
      <c r="A10" s="26">
        <v>1</v>
      </c>
      <c r="B10" s="27">
        <v>20.8</v>
      </c>
      <c r="C10" s="28">
        <v>18.2</v>
      </c>
      <c r="D10" s="28">
        <v>23.4</v>
      </c>
      <c r="E10" s="28">
        <f t="shared" ref="E10:E11" si="0">B10*$B$3</f>
        <v>5.2</v>
      </c>
      <c r="F10" s="28">
        <v>38.3964721161</v>
      </c>
      <c r="G10" s="28">
        <v>16.888150835300003</v>
      </c>
      <c r="H10" s="35">
        <f>1/G10^2</f>
        <v>3.5061928649501232E-3</v>
      </c>
      <c r="J10" s="12">
        <v>100.805262192</v>
      </c>
      <c r="K10" s="12">
        <v>11.9973926025</v>
      </c>
      <c r="L10">
        <v>60</v>
      </c>
      <c r="M10">
        <f>L10*2</f>
        <v>120</v>
      </c>
      <c r="N10" s="30"/>
      <c r="O10" s="41" t="s">
        <v>42</v>
      </c>
      <c r="P10" s="41"/>
      <c r="Q10" s="41"/>
      <c r="R10" s="41"/>
    </row>
    <row r="11" spans="1:18">
      <c r="A11" s="26">
        <v>2</v>
      </c>
      <c r="B11" s="27">
        <v>25</v>
      </c>
      <c r="C11" s="28">
        <v>21.9</v>
      </c>
      <c r="D11" s="28">
        <v>28.1</v>
      </c>
      <c r="E11" s="28">
        <f t="shared" si="0"/>
        <v>6.25</v>
      </c>
      <c r="F11" s="28">
        <v>31.9519944796</v>
      </c>
      <c r="G11" s="28">
        <v>11.854189483800001</v>
      </c>
      <c r="H11" s="35">
        <f t="shared" ref="H11:H30" si="1">1/G11^2</f>
        <v>7.1163331298596975E-3</v>
      </c>
      <c r="J11" s="12">
        <v>92.348591403399993</v>
      </c>
      <c r="K11" s="12">
        <v>8.4212514803000005</v>
      </c>
      <c r="L11">
        <v>100</v>
      </c>
      <c r="M11">
        <f t="shared" ref="M11:M30" si="2">L11*2</f>
        <v>200</v>
      </c>
      <c r="N11" s="30"/>
      <c r="O11" s="41"/>
      <c r="P11" s="41"/>
      <c r="Q11" s="41"/>
      <c r="R11" s="41"/>
    </row>
    <row r="12" spans="1:18">
      <c r="A12" s="26">
        <v>3</v>
      </c>
      <c r="B12" s="13">
        <v>30</v>
      </c>
      <c r="C12" s="28">
        <v>26.3</v>
      </c>
      <c r="D12" s="28">
        <v>33.799999999999997</v>
      </c>
      <c r="E12" s="28">
        <f>B12*$B$3</f>
        <v>7.5</v>
      </c>
      <c r="F12" s="28">
        <v>28.294632525000001</v>
      </c>
      <c r="G12" s="28">
        <v>7.9642478892600002</v>
      </c>
      <c r="H12" s="35">
        <f t="shared" si="1"/>
        <v>1.5765598483850597E-2</v>
      </c>
      <c r="J12" s="12">
        <v>57.051786539200002</v>
      </c>
      <c r="K12" s="12">
        <v>5.6578253973899999</v>
      </c>
      <c r="L12">
        <v>60</v>
      </c>
      <c r="M12">
        <f t="shared" si="2"/>
        <v>120</v>
      </c>
      <c r="N12" s="30"/>
      <c r="O12" s="41"/>
      <c r="P12" s="41"/>
      <c r="Q12" s="41"/>
      <c r="R12" s="41"/>
    </row>
    <row r="13" spans="1:18">
      <c r="A13" s="26">
        <v>4</v>
      </c>
      <c r="B13" s="28">
        <v>36</v>
      </c>
      <c r="C13" s="28">
        <v>31.5</v>
      </c>
      <c r="D13" s="28">
        <v>40.5</v>
      </c>
      <c r="E13" s="28">
        <f t="shared" ref="E13:E30" si="3">B13*$B$3</f>
        <v>9</v>
      </c>
      <c r="F13" s="28">
        <v>23.618158538199999</v>
      </c>
      <c r="G13" s="28">
        <v>5.6305600076499998</v>
      </c>
      <c r="H13" s="35">
        <f t="shared" si="1"/>
        <v>3.1542551248853586E-2</v>
      </c>
      <c r="J13" s="12">
        <v>52.229293466800002</v>
      </c>
      <c r="K13" s="12">
        <v>3.9999665826300004</v>
      </c>
      <c r="L13">
        <v>100</v>
      </c>
      <c r="M13">
        <f t="shared" si="2"/>
        <v>200</v>
      </c>
      <c r="N13" s="30"/>
      <c r="O13" s="41"/>
      <c r="P13" s="41"/>
      <c r="Q13" s="41"/>
      <c r="R13" s="41"/>
    </row>
    <row r="14" spans="1:18">
      <c r="A14" s="26">
        <v>5</v>
      </c>
      <c r="B14" s="28">
        <v>43.2</v>
      </c>
      <c r="C14" s="28">
        <v>37.799999999999997</v>
      </c>
      <c r="D14" s="28">
        <v>48.6</v>
      </c>
      <c r="E14" s="28">
        <f t="shared" si="3"/>
        <v>10.8</v>
      </c>
      <c r="F14" s="28">
        <v>22.1515833604</v>
      </c>
      <c r="G14" s="28">
        <v>5.6227245914599999</v>
      </c>
      <c r="H14" s="35">
        <f t="shared" si="1"/>
        <v>3.1630523269203736E-2</v>
      </c>
      <c r="J14" s="12">
        <v>41.511025380699998</v>
      </c>
      <c r="K14" s="12">
        <v>3.9944002796499998</v>
      </c>
      <c r="L14">
        <v>60</v>
      </c>
      <c r="M14">
        <f t="shared" si="2"/>
        <v>120</v>
      </c>
      <c r="N14" s="30"/>
      <c r="O14" s="30"/>
    </row>
    <row r="15" spans="1:18">
      <c r="A15" s="26">
        <v>6</v>
      </c>
      <c r="B15" s="28">
        <v>51.8</v>
      </c>
      <c r="C15" s="28">
        <v>45.4</v>
      </c>
      <c r="D15" s="28">
        <v>58.3</v>
      </c>
      <c r="E15" s="28">
        <f t="shared" si="3"/>
        <v>12.95</v>
      </c>
      <c r="F15" s="28">
        <v>18.4499615601</v>
      </c>
      <c r="G15" s="28">
        <v>4.0076574905699998</v>
      </c>
      <c r="H15" s="35">
        <f t="shared" si="1"/>
        <v>6.2261388824156209E-2</v>
      </c>
      <c r="J15" s="12">
        <v>38.197208237999995</v>
      </c>
      <c r="K15" s="12">
        <v>2.8470518057</v>
      </c>
      <c r="L15">
        <v>100</v>
      </c>
      <c r="M15">
        <f t="shared" si="2"/>
        <v>200</v>
      </c>
      <c r="N15" s="30"/>
      <c r="O15" s="30"/>
    </row>
    <row r="16" spans="1:18">
      <c r="A16" s="26">
        <v>7</v>
      </c>
      <c r="B16" s="28">
        <v>62.2</v>
      </c>
      <c r="C16" s="28">
        <v>54.4</v>
      </c>
      <c r="D16" s="28">
        <v>70</v>
      </c>
      <c r="E16" s="28">
        <f t="shared" si="3"/>
        <v>15.55</v>
      </c>
      <c r="F16" s="28">
        <v>12.8418912366</v>
      </c>
      <c r="G16" s="28">
        <v>3.8147745497900001</v>
      </c>
      <c r="H16" s="35">
        <f t="shared" si="1"/>
        <v>6.8716692365121998E-2</v>
      </c>
      <c r="J16" s="12">
        <v>61.0315914229</v>
      </c>
      <c r="K16" s="12">
        <v>2.71002719066</v>
      </c>
      <c r="L16">
        <v>366</v>
      </c>
      <c r="M16">
        <f t="shared" si="2"/>
        <v>732</v>
      </c>
      <c r="N16" s="30"/>
      <c r="O16" s="30"/>
    </row>
    <row r="17" spans="1:15">
      <c r="A17" s="26">
        <v>8</v>
      </c>
      <c r="B17" s="28">
        <v>74.599999999999994</v>
      </c>
      <c r="C17" s="28">
        <v>65.3</v>
      </c>
      <c r="D17" s="28">
        <v>84</v>
      </c>
      <c r="E17" s="28">
        <f t="shared" si="3"/>
        <v>18.649999999999999</v>
      </c>
      <c r="F17" s="28">
        <v>10.699693505200001</v>
      </c>
      <c r="G17" s="28">
        <v>2.9770877737099997</v>
      </c>
      <c r="H17" s="35">
        <f t="shared" si="1"/>
        <v>0.1128279562993762</v>
      </c>
      <c r="J17" s="12">
        <v>57.227180848300002</v>
      </c>
      <c r="K17" s="12">
        <v>2.1149320124800002</v>
      </c>
      <c r="L17">
        <v>510</v>
      </c>
      <c r="M17">
        <f t="shared" si="2"/>
        <v>1020</v>
      </c>
      <c r="N17" s="30"/>
      <c r="O17" s="30"/>
    </row>
    <row r="18" spans="1:15">
      <c r="A18" s="26">
        <v>9</v>
      </c>
      <c r="B18" s="28">
        <v>89.6</v>
      </c>
      <c r="C18" s="28">
        <v>78.400000000000006</v>
      </c>
      <c r="D18" s="28">
        <v>100.8</v>
      </c>
      <c r="E18" s="28">
        <f t="shared" si="3"/>
        <v>22.4</v>
      </c>
      <c r="F18" s="28">
        <v>9.4894386983899999</v>
      </c>
      <c r="G18" s="28">
        <v>1.9745527173899997</v>
      </c>
      <c r="H18" s="35">
        <f t="shared" si="1"/>
        <v>0.25648533205079915</v>
      </c>
      <c r="J18" s="12">
        <v>35.5658391439</v>
      </c>
      <c r="K18" s="12">
        <v>1.4027281255200001</v>
      </c>
      <c r="L18">
        <v>366</v>
      </c>
      <c r="M18">
        <f t="shared" si="2"/>
        <v>732</v>
      </c>
      <c r="N18" s="30"/>
      <c r="O18" s="30"/>
    </row>
    <row r="19" spans="1:15">
      <c r="A19" s="26">
        <v>10</v>
      </c>
      <c r="B19" s="28">
        <v>107.5</v>
      </c>
      <c r="C19" s="28">
        <v>94.1</v>
      </c>
      <c r="D19" s="28">
        <v>120.9</v>
      </c>
      <c r="E19" s="28">
        <f t="shared" si="3"/>
        <v>26.875</v>
      </c>
      <c r="F19" s="28">
        <v>7.9093368128000003</v>
      </c>
      <c r="G19" s="28">
        <v>1.59031186363</v>
      </c>
      <c r="H19" s="35">
        <f t="shared" si="1"/>
        <v>0.39539885055483881</v>
      </c>
      <c r="J19" s="12">
        <v>33.9094510097</v>
      </c>
      <c r="K19" s="12">
        <v>1.12976227974</v>
      </c>
      <c r="L19">
        <v>510</v>
      </c>
      <c r="M19">
        <f t="shared" si="2"/>
        <v>1020</v>
      </c>
      <c r="N19" s="30"/>
      <c r="O19" s="30"/>
    </row>
    <row r="20" spans="1:15">
      <c r="A20" s="26">
        <v>11</v>
      </c>
      <c r="B20" s="28">
        <v>129</v>
      </c>
      <c r="C20" s="28">
        <v>112.9</v>
      </c>
      <c r="D20" s="28">
        <v>145.1</v>
      </c>
      <c r="E20" s="28">
        <f t="shared" si="3"/>
        <v>32.25</v>
      </c>
      <c r="F20" s="28">
        <v>7.4176104146900004</v>
      </c>
      <c r="G20" s="28">
        <v>1.5151102538200001</v>
      </c>
      <c r="H20" s="35">
        <f t="shared" si="1"/>
        <v>0.43562372590469894</v>
      </c>
      <c r="J20" s="12">
        <v>27.626495974699999</v>
      </c>
      <c r="K20" s="12">
        <v>1.0763388323800001</v>
      </c>
      <c r="L20">
        <v>366</v>
      </c>
      <c r="M20">
        <f t="shared" si="2"/>
        <v>732</v>
      </c>
      <c r="N20" s="30"/>
      <c r="O20" s="30"/>
    </row>
    <row r="21" spans="1:15">
      <c r="A21" s="26">
        <v>12</v>
      </c>
      <c r="B21" s="28">
        <v>154.80000000000001</v>
      </c>
      <c r="C21" s="28">
        <v>135.4</v>
      </c>
      <c r="D21" s="28">
        <v>174.1</v>
      </c>
      <c r="E21" s="28">
        <f t="shared" si="3"/>
        <v>38.700000000000003</v>
      </c>
      <c r="F21" s="28">
        <v>6.18383457945</v>
      </c>
      <c r="G21" s="28">
        <v>1.2649629276300001</v>
      </c>
      <c r="H21" s="35">
        <f t="shared" si="1"/>
        <v>0.62494875096899005</v>
      </c>
      <c r="J21" s="12">
        <v>27.227258218399999</v>
      </c>
      <c r="K21" s="12">
        <v>0.89863342756599995</v>
      </c>
      <c r="L21">
        <v>510</v>
      </c>
      <c r="M21">
        <f t="shared" si="2"/>
        <v>1020</v>
      </c>
      <c r="N21" s="30"/>
      <c r="O21" s="30"/>
    </row>
    <row r="22" spans="1:15">
      <c r="A22" s="26">
        <v>13</v>
      </c>
      <c r="B22" s="28">
        <v>185.8</v>
      </c>
      <c r="C22" s="28">
        <v>162.5</v>
      </c>
      <c r="D22" s="28">
        <v>209</v>
      </c>
      <c r="E22" s="28">
        <f t="shared" si="3"/>
        <v>46.45</v>
      </c>
      <c r="F22" s="28">
        <v>4.3005033480000003</v>
      </c>
      <c r="G22" s="28">
        <v>2.7846821457200002</v>
      </c>
      <c r="H22" s="35">
        <f t="shared" si="1"/>
        <v>0.1289581337164539</v>
      </c>
      <c r="J22" s="12">
        <v>56.461243999799997</v>
      </c>
      <c r="K22" s="12">
        <v>1.9782464818700001</v>
      </c>
      <c r="L22">
        <v>480</v>
      </c>
      <c r="M22">
        <f t="shared" si="2"/>
        <v>960</v>
      </c>
      <c r="N22" s="30"/>
      <c r="O22" s="30"/>
    </row>
    <row r="23" spans="1:15">
      <c r="A23" s="26">
        <v>14</v>
      </c>
      <c r="B23" s="28">
        <v>222.9</v>
      </c>
      <c r="C23" s="28">
        <v>195</v>
      </c>
      <c r="D23" s="28">
        <v>250.8</v>
      </c>
      <c r="E23" s="28">
        <f t="shared" si="3"/>
        <v>55.725000000000001</v>
      </c>
      <c r="F23" s="28">
        <v>3.58363703761</v>
      </c>
      <c r="G23" s="28">
        <v>3.2496275148499998</v>
      </c>
      <c r="H23" s="35">
        <f t="shared" si="1"/>
        <v>9.4696261400587844E-2</v>
      </c>
      <c r="J23" s="12">
        <v>64.464019087099999</v>
      </c>
      <c r="K23" s="12">
        <v>2.3085450555099998</v>
      </c>
      <c r="L23">
        <v>450</v>
      </c>
      <c r="M23">
        <f t="shared" si="2"/>
        <v>900</v>
      </c>
      <c r="N23" s="30"/>
      <c r="O23" s="30"/>
    </row>
    <row r="24" spans="1:15">
      <c r="A24" s="26">
        <v>15</v>
      </c>
      <c r="B24" s="28">
        <v>267.5</v>
      </c>
      <c r="C24" s="28">
        <v>234</v>
      </c>
      <c r="D24" s="28">
        <v>300.89999999999998</v>
      </c>
      <c r="E24" s="28">
        <f t="shared" si="3"/>
        <v>66.875</v>
      </c>
      <c r="F24" s="28">
        <v>3.1791127589300001</v>
      </c>
      <c r="G24" s="28">
        <v>2.1710010472499999</v>
      </c>
      <c r="H24" s="35">
        <f t="shared" si="1"/>
        <v>0.21216802519495948</v>
      </c>
      <c r="J24" s="12">
        <v>45.288682794499998</v>
      </c>
      <c r="K24" s="12">
        <v>1.5422856035700001</v>
      </c>
      <c r="L24">
        <v>480</v>
      </c>
      <c r="M24">
        <f t="shared" si="2"/>
        <v>960</v>
      </c>
      <c r="N24" s="30"/>
      <c r="O24" s="30"/>
    </row>
    <row r="25" spans="1:15">
      <c r="A25" s="26">
        <v>16</v>
      </c>
      <c r="B25" s="28">
        <v>321</v>
      </c>
      <c r="C25" s="28">
        <v>280.89999999999998</v>
      </c>
      <c r="D25" s="28">
        <v>361.1</v>
      </c>
      <c r="E25" s="28">
        <f t="shared" si="3"/>
        <v>80.25</v>
      </c>
      <c r="F25" s="28">
        <v>2.6487654435399999</v>
      </c>
      <c r="G25" s="28">
        <v>2.9886564239099997</v>
      </c>
      <c r="H25" s="35">
        <f t="shared" si="1"/>
        <v>0.11195616595236672</v>
      </c>
      <c r="J25" s="12">
        <v>60.395344295599998</v>
      </c>
      <c r="K25" s="12">
        <v>2.1231504160000001</v>
      </c>
      <c r="L25">
        <v>450</v>
      </c>
      <c r="M25">
        <f t="shared" si="2"/>
        <v>900</v>
      </c>
      <c r="N25" s="30"/>
      <c r="O25" s="30"/>
    </row>
    <row r="26" spans="1:15">
      <c r="A26" s="26">
        <v>17</v>
      </c>
      <c r="B26" s="28">
        <v>385.2</v>
      </c>
      <c r="C26" s="28">
        <v>337</v>
      </c>
      <c r="D26" s="28">
        <v>433.3</v>
      </c>
      <c r="E26" s="28">
        <f t="shared" si="3"/>
        <v>96.3</v>
      </c>
      <c r="F26" s="28">
        <v>2.4846122320399999</v>
      </c>
      <c r="G26" s="28">
        <v>3.1783262001499999</v>
      </c>
      <c r="H26" s="35">
        <f t="shared" si="1"/>
        <v>9.8992675925757168E-2</v>
      </c>
      <c r="J26" s="12">
        <v>66.368210977400011</v>
      </c>
      <c r="K26" s="12">
        <v>2.2578923893900003</v>
      </c>
      <c r="L26">
        <v>480</v>
      </c>
      <c r="M26">
        <f t="shared" si="2"/>
        <v>960</v>
      </c>
      <c r="N26" s="30"/>
      <c r="O26" s="30"/>
    </row>
    <row r="27" spans="1:15">
      <c r="A27" s="26">
        <v>18</v>
      </c>
      <c r="B27" s="28">
        <v>462.2</v>
      </c>
      <c r="C27" s="28">
        <v>404.4</v>
      </c>
      <c r="D27" s="28">
        <v>520</v>
      </c>
      <c r="E27" s="28">
        <f t="shared" si="3"/>
        <v>115.55</v>
      </c>
      <c r="F27" s="28">
        <v>2.0703434384700001</v>
      </c>
      <c r="G27" s="28">
        <v>6.3950621389599993</v>
      </c>
      <c r="H27" s="35">
        <f t="shared" si="1"/>
        <v>2.4451779034166267E-2</v>
      </c>
      <c r="J27" s="12">
        <v>129.298072265</v>
      </c>
      <c r="K27" s="12">
        <v>4.5430711714100003</v>
      </c>
      <c r="L27">
        <v>450</v>
      </c>
      <c r="M27">
        <f t="shared" si="2"/>
        <v>900</v>
      </c>
      <c r="O27" s="30"/>
    </row>
    <row r="28" spans="1:15">
      <c r="A28" s="26">
        <v>19</v>
      </c>
      <c r="B28" s="28">
        <v>554.70000000000005</v>
      </c>
      <c r="C28" s="28">
        <v>485.3</v>
      </c>
      <c r="D28" s="28">
        <v>624</v>
      </c>
      <c r="E28" s="28">
        <f t="shared" si="3"/>
        <v>138.67500000000001</v>
      </c>
      <c r="F28" s="28">
        <v>1.53295539056</v>
      </c>
      <c r="G28" s="28">
        <v>32.368105859799996</v>
      </c>
      <c r="H28" s="35">
        <f t="shared" si="1"/>
        <v>9.544769137328794E-4</v>
      </c>
      <c r="J28" s="12">
        <v>457.557452797</v>
      </c>
      <c r="K28" s="12">
        <v>22.994398710999999</v>
      </c>
      <c r="L28">
        <v>220</v>
      </c>
      <c r="M28">
        <f t="shared" si="2"/>
        <v>440</v>
      </c>
      <c r="O28" s="30"/>
    </row>
    <row r="29" spans="1:15">
      <c r="A29" s="26">
        <v>20</v>
      </c>
      <c r="B29" s="28">
        <v>665.6</v>
      </c>
      <c r="C29" s="28">
        <v>582.4</v>
      </c>
      <c r="D29" s="28">
        <v>748.8</v>
      </c>
      <c r="E29" s="28">
        <f t="shared" si="3"/>
        <v>166.4</v>
      </c>
      <c r="F29" s="28">
        <v>1.2774244401699999</v>
      </c>
      <c r="G29" s="28">
        <v>125.25578639</v>
      </c>
      <c r="H29" s="35">
        <f t="shared" si="1"/>
        <v>6.3738876511724603E-5</v>
      </c>
      <c r="J29" s="12">
        <v>1688.26476824</v>
      </c>
      <c r="K29" s="12">
        <v>88.982083338099997</v>
      </c>
      <c r="L29">
        <v>200</v>
      </c>
      <c r="M29">
        <f t="shared" si="2"/>
        <v>400</v>
      </c>
      <c r="O29" s="30"/>
    </row>
    <row r="30" spans="1:15">
      <c r="A30" s="26">
        <v>21</v>
      </c>
      <c r="B30" s="28">
        <v>798.7</v>
      </c>
      <c r="C30" s="28">
        <v>698.9</v>
      </c>
      <c r="D30" s="28">
        <v>898.5</v>
      </c>
      <c r="E30" s="28">
        <f t="shared" si="3"/>
        <v>199.67500000000001</v>
      </c>
      <c r="F30" s="28">
        <v>1.06454702313</v>
      </c>
      <c r="G30" s="28">
        <v>740.33364838800003</v>
      </c>
      <c r="H30" s="35">
        <f t="shared" si="1"/>
        <v>1.8245048522673781E-6</v>
      </c>
      <c r="J30" s="12">
        <v>9466.6544124700013</v>
      </c>
      <c r="K30" s="12">
        <v>525.93522660600001</v>
      </c>
      <c r="L30">
        <v>180</v>
      </c>
      <c r="M30">
        <f t="shared" si="2"/>
        <v>360</v>
      </c>
      <c r="O30" s="30"/>
    </row>
    <row r="31" spans="1:15">
      <c r="J31" s="21"/>
      <c r="K31" s="21"/>
      <c r="M31">
        <f>SUM(M10:M30)</f>
        <v>12996</v>
      </c>
    </row>
    <row r="32" spans="1:15">
      <c r="A32" s="20" t="s">
        <v>15</v>
      </c>
      <c r="B32" s="20" t="s">
        <v>16</v>
      </c>
      <c r="C32" s="20" t="s">
        <v>6</v>
      </c>
      <c r="D32" s="20" t="s">
        <v>47</v>
      </c>
    </row>
    <row r="33" spans="1:11">
      <c r="A33" s="8" t="s">
        <v>17</v>
      </c>
      <c r="B33" s="2">
        <v>1</v>
      </c>
      <c r="C33" s="14">
        <v>20.833333333333336</v>
      </c>
      <c r="D33" s="42">
        <v>60</v>
      </c>
    </row>
    <row r="34" spans="1:11">
      <c r="A34" s="10"/>
      <c r="B34" s="3">
        <v>3</v>
      </c>
      <c r="C34" s="3">
        <v>30</v>
      </c>
      <c r="D34" s="42"/>
      <c r="E34">
        <f>D33*6</f>
        <v>360</v>
      </c>
      <c r="H34" s="38" t="s">
        <v>32</v>
      </c>
      <c r="I34" s="38"/>
      <c r="J34">
        <f>SUM(M10:M30)</f>
        <v>12996</v>
      </c>
    </row>
    <row r="35" spans="1:11">
      <c r="A35" s="9"/>
      <c r="B35" s="4">
        <v>5</v>
      </c>
      <c r="C35" s="5">
        <v>43.2</v>
      </c>
      <c r="D35" s="42"/>
      <c r="H35" s="38" t="s">
        <v>33</v>
      </c>
      <c r="I35" s="38"/>
      <c r="J35" s="1">
        <f>1/SUM(H10:H30)^0.5</f>
        <v>0.6065546309998725</v>
      </c>
      <c r="K35" t="s">
        <v>34</v>
      </c>
    </row>
    <row r="36" spans="1:11">
      <c r="A36" s="8" t="s">
        <v>18</v>
      </c>
      <c r="B36" s="2">
        <v>2</v>
      </c>
      <c r="C36" s="2">
        <v>25</v>
      </c>
      <c r="D36" s="42">
        <v>100</v>
      </c>
    </row>
    <row r="37" spans="1:11">
      <c r="A37" s="10"/>
      <c r="B37" s="3">
        <v>4</v>
      </c>
      <c r="C37" s="6">
        <v>36</v>
      </c>
      <c r="D37" s="42"/>
      <c r="E37">
        <f>D36*6</f>
        <v>600</v>
      </c>
    </row>
    <row r="38" spans="1:11">
      <c r="A38" s="9"/>
      <c r="B38" s="4">
        <v>6</v>
      </c>
      <c r="C38" s="5">
        <v>51.8</v>
      </c>
      <c r="D38" s="42"/>
    </row>
    <row r="39" spans="1:11">
      <c r="A39" s="8" t="s">
        <v>19</v>
      </c>
      <c r="B39" s="2">
        <v>7</v>
      </c>
      <c r="C39" s="7">
        <v>62.2</v>
      </c>
      <c r="D39" s="42">
        <v>366</v>
      </c>
    </row>
    <row r="40" spans="1:11">
      <c r="A40" s="10"/>
      <c r="B40" s="3">
        <v>9</v>
      </c>
      <c r="C40" s="6">
        <v>89.6</v>
      </c>
      <c r="D40" s="42"/>
      <c r="E40">
        <f>D39*6</f>
        <v>2196</v>
      </c>
    </row>
    <row r="41" spans="1:11">
      <c r="A41" s="9"/>
      <c r="B41" s="4">
        <v>11</v>
      </c>
      <c r="C41" s="5">
        <v>129</v>
      </c>
      <c r="D41" s="42"/>
    </row>
    <row r="42" spans="1:11">
      <c r="A42" s="8" t="s">
        <v>20</v>
      </c>
      <c r="B42" s="2">
        <v>8</v>
      </c>
      <c r="C42" s="7">
        <v>74.599999999999994</v>
      </c>
      <c r="D42" s="42">
        <v>510</v>
      </c>
    </row>
    <row r="43" spans="1:11">
      <c r="A43" s="10"/>
      <c r="B43" s="3">
        <v>10</v>
      </c>
      <c r="C43" s="6">
        <v>107.5</v>
      </c>
      <c r="D43" s="42"/>
      <c r="E43">
        <f>D42*6</f>
        <v>3060</v>
      </c>
    </row>
    <row r="44" spans="1:11">
      <c r="A44" s="9"/>
      <c r="B44" s="4">
        <v>12</v>
      </c>
      <c r="C44" s="5">
        <v>154.80000000000001</v>
      </c>
      <c r="D44" s="42"/>
    </row>
    <row r="45" spans="1:11">
      <c r="A45" s="8" t="s">
        <v>21</v>
      </c>
      <c r="B45" s="2">
        <v>13</v>
      </c>
      <c r="C45" s="7">
        <v>185.8</v>
      </c>
      <c r="D45" s="42">
        <v>480</v>
      </c>
    </row>
    <row r="46" spans="1:11">
      <c r="A46" s="10"/>
      <c r="B46" s="3">
        <v>15</v>
      </c>
      <c r="C46" s="6">
        <v>267.5</v>
      </c>
      <c r="D46" s="42"/>
      <c r="E46">
        <f>D45*6</f>
        <v>2880</v>
      </c>
    </row>
    <row r="47" spans="1:11">
      <c r="A47" s="9"/>
      <c r="B47" s="4">
        <v>17</v>
      </c>
      <c r="C47" s="5">
        <v>385.2</v>
      </c>
      <c r="D47" s="42"/>
    </row>
    <row r="48" spans="1:11">
      <c r="A48" s="8" t="s">
        <v>22</v>
      </c>
      <c r="B48" s="2">
        <v>14</v>
      </c>
      <c r="C48" s="7">
        <v>222.9</v>
      </c>
      <c r="D48" s="42">
        <v>450</v>
      </c>
    </row>
    <row r="49" spans="1:6">
      <c r="A49" s="10"/>
      <c r="B49" s="3">
        <v>16</v>
      </c>
      <c r="C49" s="6">
        <v>321</v>
      </c>
      <c r="D49" s="42"/>
      <c r="E49">
        <f>D48*6</f>
        <v>2700</v>
      </c>
    </row>
    <row r="50" spans="1:6">
      <c r="A50" s="4"/>
      <c r="B50" s="15">
        <v>18</v>
      </c>
      <c r="C50" s="16">
        <v>462.2</v>
      </c>
      <c r="D50" s="42"/>
    </row>
    <row r="51" spans="1:6">
      <c r="A51" s="17" t="s">
        <v>23</v>
      </c>
      <c r="B51" s="18">
        <v>19</v>
      </c>
      <c r="C51" s="19">
        <v>554.70000000000005</v>
      </c>
      <c r="D51" s="32">
        <v>220</v>
      </c>
      <c r="E51">
        <f>D51*2</f>
        <v>440</v>
      </c>
    </row>
    <row r="52" spans="1:6">
      <c r="A52" s="17" t="s">
        <v>29</v>
      </c>
      <c r="B52" s="18">
        <v>20</v>
      </c>
      <c r="C52" s="19">
        <v>665.6</v>
      </c>
      <c r="D52" s="32">
        <v>200</v>
      </c>
      <c r="E52">
        <f t="shared" ref="E52:E53" si="4">D52*2</f>
        <v>400</v>
      </c>
      <c r="F52">
        <f>SUM(E51:E53)</f>
        <v>1200</v>
      </c>
    </row>
    <row r="53" spans="1:6">
      <c r="A53" s="17" t="s">
        <v>30</v>
      </c>
      <c r="B53" s="18">
        <v>21</v>
      </c>
      <c r="C53" s="19">
        <v>798.7</v>
      </c>
      <c r="D53" s="32">
        <v>180</v>
      </c>
      <c r="E53">
        <f t="shared" si="4"/>
        <v>360</v>
      </c>
    </row>
    <row r="54" spans="1:6">
      <c r="E54">
        <f>SUM(E33:E53)</f>
        <v>12996</v>
      </c>
    </row>
  </sheetData>
  <mergeCells count="11">
    <mergeCell ref="D36:D38"/>
    <mergeCell ref="D39:D41"/>
    <mergeCell ref="D42:D44"/>
    <mergeCell ref="D45:D47"/>
    <mergeCell ref="D48:D50"/>
    <mergeCell ref="L8:L9"/>
    <mergeCell ref="M8:M9"/>
    <mergeCell ref="O10:R13"/>
    <mergeCell ref="D33:D35"/>
    <mergeCell ref="H34:I34"/>
    <mergeCell ref="H35:I3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workbookViewId="0">
      <selection activeCell="E19" sqref="E19"/>
    </sheetView>
  </sheetViews>
  <sheetFormatPr baseColWidth="10" defaultColWidth="11.5" defaultRowHeight="15" x14ac:dyDescent="0"/>
  <cols>
    <col min="9" max="9" width="2" customWidth="1"/>
    <col min="11" max="11" width="11.1640625" customWidth="1"/>
  </cols>
  <sheetData>
    <row r="2" spans="1:6">
      <c r="A2" t="s">
        <v>0</v>
      </c>
    </row>
    <row r="3" spans="1:6">
      <c r="B3" t="s">
        <v>6</v>
      </c>
      <c r="C3" t="s">
        <v>2</v>
      </c>
      <c r="D3" t="s">
        <v>3</v>
      </c>
      <c r="E3" t="s">
        <v>4</v>
      </c>
      <c r="F3" t="s">
        <v>5</v>
      </c>
    </row>
    <row r="4" spans="1:6">
      <c r="A4">
        <v>1</v>
      </c>
      <c r="B4">
        <v>30</v>
      </c>
      <c r="C4">
        <f>B4-E4/2</f>
        <v>25.5</v>
      </c>
      <c r="D4">
        <f>B4+E4/2</f>
        <v>34.5</v>
      </c>
      <c r="E4">
        <f>F4*B4</f>
        <v>9</v>
      </c>
      <c r="F4">
        <f>0.3</f>
        <v>0.3</v>
      </c>
    </row>
    <row r="5" spans="1:6">
      <c r="A5">
        <v>2</v>
      </c>
      <c r="B5">
        <v>45</v>
      </c>
      <c r="C5">
        <f t="shared" ref="C5:C12" si="0">B5-E5/2</f>
        <v>38.25</v>
      </c>
      <c r="D5">
        <f t="shared" ref="D5:D12" si="1">B5+E5/2</f>
        <v>51.75</v>
      </c>
      <c r="E5">
        <f t="shared" ref="E5:E12" si="2">F5*B5</f>
        <v>13.5</v>
      </c>
      <c r="F5">
        <f t="shared" ref="F5:F12" si="3">0.3</f>
        <v>0.3</v>
      </c>
    </row>
    <row r="6" spans="1:6">
      <c r="A6">
        <v>3</v>
      </c>
      <c r="B6">
        <v>70</v>
      </c>
      <c r="C6">
        <f t="shared" si="0"/>
        <v>59.5</v>
      </c>
      <c r="D6">
        <f t="shared" si="1"/>
        <v>80.5</v>
      </c>
      <c r="E6">
        <f t="shared" si="2"/>
        <v>21</v>
      </c>
      <c r="F6">
        <f t="shared" si="3"/>
        <v>0.3</v>
      </c>
    </row>
    <row r="7" spans="1:6">
      <c r="A7">
        <v>4</v>
      </c>
      <c r="B7">
        <v>100</v>
      </c>
      <c r="C7">
        <f t="shared" si="0"/>
        <v>85</v>
      </c>
      <c r="D7">
        <f t="shared" si="1"/>
        <v>115</v>
      </c>
      <c r="E7">
        <f t="shared" si="2"/>
        <v>30</v>
      </c>
      <c r="F7">
        <f t="shared" si="3"/>
        <v>0.3</v>
      </c>
    </row>
    <row r="8" spans="1:6">
      <c r="A8">
        <v>5</v>
      </c>
      <c r="B8">
        <v>150</v>
      </c>
      <c r="C8">
        <f t="shared" si="0"/>
        <v>127.5</v>
      </c>
      <c r="D8">
        <f t="shared" si="1"/>
        <v>172.5</v>
      </c>
      <c r="E8">
        <f t="shared" si="2"/>
        <v>45</v>
      </c>
      <c r="F8">
        <f t="shared" si="3"/>
        <v>0.3</v>
      </c>
    </row>
    <row r="9" spans="1:6">
      <c r="A9">
        <v>6</v>
      </c>
      <c r="B9">
        <v>220</v>
      </c>
      <c r="C9">
        <f t="shared" si="0"/>
        <v>187</v>
      </c>
      <c r="D9">
        <f t="shared" si="1"/>
        <v>253</v>
      </c>
      <c r="E9">
        <f t="shared" si="2"/>
        <v>66</v>
      </c>
      <c r="F9">
        <f t="shared" si="3"/>
        <v>0.3</v>
      </c>
    </row>
    <row r="10" spans="1:6">
      <c r="A10">
        <v>7</v>
      </c>
      <c r="B10">
        <v>340</v>
      </c>
      <c r="C10">
        <f t="shared" si="0"/>
        <v>289</v>
      </c>
      <c r="D10">
        <f t="shared" si="1"/>
        <v>391</v>
      </c>
      <c r="E10">
        <f t="shared" si="2"/>
        <v>102</v>
      </c>
      <c r="F10">
        <f t="shared" si="3"/>
        <v>0.3</v>
      </c>
    </row>
    <row r="11" spans="1:6">
      <c r="A11">
        <v>8</v>
      </c>
      <c r="B11">
        <v>500</v>
      </c>
      <c r="C11">
        <f t="shared" si="0"/>
        <v>425</v>
      </c>
      <c r="D11">
        <f t="shared" si="1"/>
        <v>575</v>
      </c>
      <c r="E11">
        <f t="shared" si="2"/>
        <v>150</v>
      </c>
      <c r="F11">
        <f t="shared" si="3"/>
        <v>0.3</v>
      </c>
    </row>
    <row r="12" spans="1:6">
      <c r="A12">
        <v>9</v>
      </c>
      <c r="B12">
        <v>850</v>
      </c>
      <c r="C12">
        <f t="shared" si="0"/>
        <v>722.5</v>
      </c>
      <c r="D12">
        <f t="shared" si="1"/>
        <v>977.5</v>
      </c>
      <c r="E12">
        <f t="shared" si="2"/>
        <v>255</v>
      </c>
      <c r="F12">
        <f t="shared" si="3"/>
        <v>0.3</v>
      </c>
    </row>
    <row r="14" spans="1:6">
      <c r="A14" t="s">
        <v>1</v>
      </c>
    </row>
    <row r="15" spans="1:6">
      <c r="B15" t="s">
        <v>6</v>
      </c>
      <c r="C15" t="s">
        <v>2</v>
      </c>
      <c r="D15" t="s">
        <v>3</v>
      </c>
      <c r="E15" t="s">
        <v>4</v>
      </c>
      <c r="F15" t="s">
        <v>5</v>
      </c>
    </row>
    <row r="16" spans="1:6">
      <c r="A16">
        <v>1</v>
      </c>
      <c r="B16">
        <v>30</v>
      </c>
    </row>
    <row r="17" spans="1:6">
      <c r="A17">
        <v>2</v>
      </c>
      <c r="B17">
        <v>45</v>
      </c>
    </row>
    <row r="18" spans="1:6">
      <c r="A18">
        <v>3</v>
      </c>
      <c r="B18">
        <v>70</v>
      </c>
    </row>
    <row r="19" spans="1:6">
      <c r="A19">
        <v>4</v>
      </c>
      <c r="B19">
        <v>100</v>
      </c>
      <c r="C19">
        <v>84</v>
      </c>
      <c r="D19">
        <v>117</v>
      </c>
      <c r="E19">
        <v>33</v>
      </c>
      <c r="F19">
        <f t="shared" ref="F19:F24" si="4">E19/B19</f>
        <v>0.33</v>
      </c>
    </row>
    <row r="20" spans="1:6">
      <c r="A20">
        <v>5</v>
      </c>
      <c r="B20">
        <v>143</v>
      </c>
      <c r="C20">
        <v>120</v>
      </c>
      <c r="D20">
        <v>166</v>
      </c>
      <c r="E20">
        <v>46</v>
      </c>
      <c r="F20" s="1">
        <f t="shared" si="4"/>
        <v>0.32167832167832167</v>
      </c>
    </row>
    <row r="21" spans="1:6">
      <c r="A21">
        <v>6</v>
      </c>
      <c r="B21">
        <v>217</v>
      </c>
      <c r="C21">
        <v>189</v>
      </c>
      <c r="D21">
        <v>253</v>
      </c>
      <c r="E21">
        <v>64</v>
      </c>
      <c r="F21" s="1">
        <f t="shared" si="4"/>
        <v>0.29493087557603687</v>
      </c>
    </row>
    <row r="22" spans="1:6">
      <c r="A22">
        <v>7</v>
      </c>
      <c r="B22">
        <v>353</v>
      </c>
      <c r="C22">
        <v>306</v>
      </c>
      <c r="D22">
        <v>408</v>
      </c>
      <c r="E22">
        <v>101</v>
      </c>
      <c r="F22" s="1">
        <f t="shared" si="4"/>
        <v>0.28611898016997167</v>
      </c>
    </row>
    <row r="23" spans="1:6">
      <c r="A23">
        <v>8</v>
      </c>
      <c r="B23">
        <v>545</v>
      </c>
      <c r="C23">
        <v>469</v>
      </c>
      <c r="D23">
        <v>641</v>
      </c>
      <c r="E23">
        <v>171</v>
      </c>
      <c r="F23" s="1">
        <f t="shared" si="4"/>
        <v>0.31376146788990827</v>
      </c>
    </row>
    <row r="24" spans="1:6">
      <c r="A24">
        <v>9</v>
      </c>
      <c r="B24">
        <v>857</v>
      </c>
      <c r="C24">
        <v>744</v>
      </c>
      <c r="D24">
        <v>990</v>
      </c>
      <c r="E24">
        <v>246</v>
      </c>
      <c r="F24" s="1">
        <f t="shared" si="4"/>
        <v>0.28704784130688449</v>
      </c>
    </row>
    <row r="26" spans="1:6">
      <c r="A26" t="s">
        <v>8</v>
      </c>
    </row>
    <row r="27" spans="1:6">
      <c r="B27" t="s">
        <v>6</v>
      </c>
      <c r="C27" t="s">
        <v>2</v>
      </c>
      <c r="D27" t="s">
        <v>3</v>
      </c>
      <c r="E27" t="s">
        <v>4</v>
      </c>
      <c r="F27" t="s">
        <v>5</v>
      </c>
    </row>
    <row r="28" spans="1:6">
      <c r="A28">
        <v>1</v>
      </c>
      <c r="B28">
        <v>60</v>
      </c>
      <c r="C28">
        <f>B28-E28/2</f>
        <v>51</v>
      </c>
      <c r="D28">
        <f>B28+E28/2</f>
        <v>69</v>
      </c>
      <c r="E28">
        <f>F28*B28</f>
        <v>18</v>
      </c>
      <c r="F28">
        <f>0.3</f>
        <v>0.3</v>
      </c>
    </row>
    <row r="29" spans="1:6">
      <c r="A29">
        <v>2</v>
      </c>
      <c r="B29">
        <v>70</v>
      </c>
      <c r="C29">
        <f t="shared" ref="C29:C36" si="5">B29-E29/2</f>
        <v>59.5</v>
      </c>
      <c r="D29">
        <f t="shared" ref="D29:D36" si="6">B29+E29/2</f>
        <v>80.5</v>
      </c>
      <c r="E29">
        <f t="shared" ref="E29:E46" si="7">F29*B29</f>
        <v>21</v>
      </c>
      <c r="F29">
        <f t="shared" ref="F29:F46" si="8">0.3</f>
        <v>0.3</v>
      </c>
    </row>
    <row r="30" spans="1:6">
      <c r="A30">
        <v>3</v>
      </c>
      <c r="B30">
        <v>80</v>
      </c>
      <c r="C30">
        <f t="shared" si="5"/>
        <v>68</v>
      </c>
      <c r="D30">
        <f t="shared" si="6"/>
        <v>92</v>
      </c>
      <c r="E30">
        <f t="shared" si="7"/>
        <v>24</v>
      </c>
      <c r="F30">
        <f t="shared" si="8"/>
        <v>0.3</v>
      </c>
    </row>
    <row r="31" spans="1:6">
      <c r="A31">
        <v>4</v>
      </c>
      <c r="B31">
        <v>90</v>
      </c>
      <c r="C31">
        <f t="shared" si="5"/>
        <v>76.5</v>
      </c>
      <c r="D31">
        <f t="shared" si="6"/>
        <v>103.5</v>
      </c>
      <c r="E31">
        <f t="shared" si="7"/>
        <v>27</v>
      </c>
      <c r="F31">
        <f t="shared" si="8"/>
        <v>0.3</v>
      </c>
    </row>
    <row r="32" spans="1:6">
      <c r="A32">
        <v>5</v>
      </c>
      <c r="B32">
        <v>100</v>
      </c>
      <c r="C32">
        <f t="shared" si="5"/>
        <v>85</v>
      </c>
      <c r="D32">
        <f t="shared" si="6"/>
        <v>115</v>
      </c>
      <c r="E32">
        <f t="shared" si="7"/>
        <v>30</v>
      </c>
      <c r="F32">
        <f t="shared" si="8"/>
        <v>0.3</v>
      </c>
    </row>
    <row r="33" spans="1:6">
      <c r="A33">
        <v>6</v>
      </c>
      <c r="B33">
        <v>115</v>
      </c>
      <c r="C33">
        <f t="shared" si="5"/>
        <v>97.75</v>
      </c>
      <c r="D33">
        <f t="shared" si="6"/>
        <v>132.25</v>
      </c>
      <c r="E33">
        <f t="shared" si="7"/>
        <v>34.5</v>
      </c>
      <c r="F33">
        <f t="shared" si="8"/>
        <v>0.3</v>
      </c>
    </row>
    <row r="34" spans="1:6">
      <c r="A34">
        <v>7</v>
      </c>
      <c r="B34">
        <v>130</v>
      </c>
      <c r="C34">
        <f t="shared" si="5"/>
        <v>110.5</v>
      </c>
      <c r="D34">
        <f t="shared" si="6"/>
        <v>149.5</v>
      </c>
      <c r="E34">
        <f t="shared" si="7"/>
        <v>39</v>
      </c>
      <c r="F34">
        <f t="shared" si="8"/>
        <v>0.3</v>
      </c>
    </row>
    <row r="35" spans="1:6">
      <c r="A35">
        <v>8</v>
      </c>
      <c r="B35">
        <v>145</v>
      </c>
      <c r="C35">
        <f t="shared" si="5"/>
        <v>123.25</v>
      </c>
      <c r="D35">
        <f t="shared" si="6"/>
        <v>166.75</v>
      </c>
      <c r="E35">
        <f t="shared" si="7"/>
        <v>43.5</v>
      </c>
      <c r="F35">
        <f t="shared" si="8"/>
        <v>0.3</v>
      </c>
    </row>
    <row r="36" spans="1:6">
      <c r="A36">
        <v>9</v>
      </c>
      <c r="B36">
        <v>160</v>
      </c>
      <c r="C36">
        <f t="shared" si="5"/>
        <v>136</v>
      </c>
      <c r="D36">
        <f t="shared" si="6"/>
        <v>184</v>
      </c>
      <c r="E36">
        <f t="shared" si="7"/>
        <v>48</v>
      </c>
      <c r="F36">
        <f t="shared" si="8"/>
        <v>0.3</v>
      </c>
    </row>
    <row r="37" spans="1:6">
      <c r="A37">
        <v>10</v>
      </c>
      <c r="B37">
        <v>175</v>
      </c>
      <c r="C37">
        <f t="shared" ref="C37:C46" si="9">B37-E37/2</f>
        <v>148.75</v>
      </c>
      <c r="D37">
        <f t="shared" ref="D37:D46" si="10">B37+E37/2</f>
        <v>201.25</v>
      </c>
      <c r="E37">
        <f t="shared" si="7"/>
        <v>52.5</v>
      </c>
      <c r="F37">
        <f t="shared" si="8"/>
        <v>0.3</v>
      </c>
    </row>
    <row r="38" spans="1:6">
      <c r="A38">
        <v>11</v>
      </c>
      <c r="B38">
        <v>195</v>
      </c>
      <c r="C38">
        <f t="shared" si="9"/>
        <v>165.75</v>
      </c>
      <c r="D38">
        <f t="shared" si="10"/>
        <v>224.25</v>
      </c>
      <c r="E38">
        <f t="shared" si="7"/>
        <v>58.5</v>
      </c>
      <c r="F38">
        <f t="shared" si="8"/>
        <v>0.3</v>
      </c>
    </row>
    <row r="39" spans="1:6">
      <c r="A39">
        <v>12</v>
      </c>
      <c r="B39">
        <v>220</v>
      </c>
      <c r="C39">
        <f t="shared" si="9"/>
        <v>187</v>
      </c>
      <c r="D39">
        <f t="shared" si="10"/>
        <v>253</v>
      </c>
      <c r="E39">
        <f t="shared" si="7"/>
        <v>66</v>
      </c>
      <c r="F39">
        <f t="shared" si="8"/>
        <v>0.3</v>
      </c>
    </row>
    <row r="40" spans="1:6">
      <c r="A40">
        <v>13</v>
      </c>
      <c r="B40">
        <v>255</v>
      </c>
      <c r="C40">
        <f t="shared" si="9"/>
        <v>216.75</v>
      </c>
      <c r="D40">
        <f t="shared" si="10"/>
        <v>293.25</v>
      </c>
      <c r="E40">
        <f t="shared" si="7"/>
        <v>76.5</v>
      </c>
      <c r="F40">
        <f t="shared" si="8"/>
        <v>0.3</v>
      </c>
    </row>
    <row r="41" spans="1:6">
      <c r="A41">
        <v>14</v>
      </c>
      <c r="B41">
        <v>295</v>
      </c>
      <c r="C41">
        <f t="shared" si="9"/>
        <v>250.75</v>
      </c>
      <c r="D41">
        <f t="shared" si="10"/>
        <v>339.25</v>
      </c>
      <c r="E41">
        <f t="shared" si="7"/>
        <v>88.5</v>
      </c>
      <c r="F41">
        <f t="shared" si="8"/>
        <v>0.3</v>
      </c>
    </row>
    <row r="42" spans="1:6">
      <c r="A42">
        <v>15</v>
      </c>
      <c r="B42">
        <v>340</v>
      </c>
      <c r="C42">
        <f t="shared" si="9"/>
        <v>289</v>
      </c>
      <c r="D42">
        <f t="shared" si="10"/>
        <v>391</v>
      </c>
      <c r="E42">
        <f t="shared" si="7"/>
        <v>102</v>
      </c>
      <c r="F42">
        <f t="shared" si="8"/>
        <v>0.3</v>
      </c>
    </row>
    <row r="43" spans="1:6">
      <c r="A43">
        <v>16</v>
      </c>
      <c r="B43">
        <v>390</v>
      </c>
      <c r="C43">
        <f t="shared" si="9"/>
        <v>331.5</v>
      </c>
      <c r="D43">
        <f t="shared" si="10"/>
        <v>448.5</v>
      </c>
      <c r="E43">
        <f t="shared" si="7"/>
        <v>117</v>
      </c>
      <c r="F43">
        <f t="shared" si="8"/>
        <v>0.3</v>
      </c>
    </row>
    <row r="44" spans="1:6">
      <c r="A44">
        <v>17</v>
      </c>
      <c r="B44">
        <v>450</v>
      </c>
      <c r="C44">
        <f t="shared" si="9"/>
        <v>382.5</v>
      </c>
      <c r="D44">
        <f t="shared" si="10"/>
        <v>517.5</v>
      </c>
      <c r="E44">
        <f t="shared" si="7"/>
        <v>135</v>
      </c>
      <c r="F44">
        <f t="shared" si="8"/>
        <v>0.3</v>
      </c>
    </row>
    <row r="45" spans="1:6">
      <c r="A45">
        <v>18</v>
      </c>
      <c r="B45">
        <v>520</v>
      </c>
      <c r="C45">
        <f t="shared" si="9"/>
        <v>442</v>
      </c>
      <c r="D45">
        <f t="shared" si="10"/>
        <v>598</v>
      </c>
      <c r="E45">
        <f t="shared" si="7"/>
        <v>156</v>
      </c>
      <c r="F45">
        <f t="shared" si="8"/>
        <v>0.3</v>
      </c>
    </row>
    <row r="46" spans="1:6">
      <c r="A46">
        <v>19</v>
      </c>
      <c r="B46">
        <v>600</v>
      </c>
      <c r="C46">
        <f t="shared" si="9"/>
        <v>510</v>
      </c>
      <c r="D46">
        <f t="shared" si="10"/>
        <v>690</v>
      </c>
      <c r="E46">
        <f t="shared" si="7"/>
        <v>180</v>
      </c>
      <c r="F46">
        <f t="shared" si="8"/>
        <v>0.3</v>
      </c>
    </row>
    <row r="48" spans="1:6">
      <c r="A48" t="s">
        <v>9</v>
      </c>
    </row>
    <row r="49" spans="1:7">
      <c r="B49" t="s">
        <v>6</v>
      </c>
      <c r="C49" t="s">
        <v>2</v>
      </c>
      <c r="D49" t="s">
        <v>3</v>
      </c>
      <c r="E49" t="s">
        <v>4</v>
      </c>
      <c r="F49" t="s">
        <v>5</v>
      </c>
      <c r="G49" t="s">
        <v>7</v>
      </c>
    </row>
    <row r="50" spans="1:7">
      <c r="A50">
        <v>1</v>
      </c>
      <c r="B50">
        <v>40</v>
      </c>
      <c r="C50">
        <f>B50-E50/2</f>
        <v>34</v>
      </c>
      <c r="D50">
        <f>B50+E50/2</f>
        <v>46</v>
      </c>
      <c r="E50">
        <f>F50*B50</f>
        <v>12</v>
      </c>
      <c r="F50">
        <f>0.3</f>
        <v>0.3</v>
      </c>
      <c r="G50">
        <v>17.7</v>
      </c>
    </row>
    <row r="51" spans="1:7">
      <c r="A51">
        <v>2</v>
      </c>
      <c r="B51">
        <v>50</v>
      </c>
      <c r="C51">
        <f t="shared" ref="C51:C64" si="11">B51-E51/2</f>
        <v>42.5</v>
      </c>
      <c r="D51">
        <f t="shared" ref="D51:D64" si="12">B51+E51/2</f>
        <v>57.5</v>
      </c>
      <c r="E51">
        <f t="shared" ref="E51:E64" si="13">F51*B51</f>
        <v>15</v>
      </c>
      <c r="F51">
        <f t="shared" ref="F51:F63" si="14">0.3</f>
        <v>0.3</v>
      </c>
      <c r="G51">
        <v>11.3</v>
      </c>
    </row>
    <row r="52" spans="1:7">
      <c r="A52">
        <v>3</v>
      </c>
      <c r="B52">
        <v>60</v>
      </c>
      <c r="C52">
        <f t="shared" si="11"/>
        <v>53.1</v>
      </c>
      <c r="D52">
        <f t="shared" si="12"/>
        <v>66.900000000000006</v>
      </c>
      <c r="E52">
        <f t="shared" si="13"/>
        <v>13.8</v>
      </c>
      <c r="F52">
        <v>0.23</v>
      </c>
      <c r="G52">
        <v>9.4</v>
      </c>
    </row>
    <row r="53" spans="1:7">
      <c r="A53">
        <v>4</v>
      </c>
      <c r="B53">
        <v>68</v>
      </c>
      <c r="C53">
        <f t="shared" si="11"/>
        <v>60.18</v>
      </c>
      <c r="D53">
        <f t="shared" si="12"/>
        <v>75.819999999999993</v>
      </c>
      <c r="E53">
        <f t="shared" si="13"/>
        <v>15.64</v>
      </c>
      <c r="F53">
        <v>0.23</v>
      </c>
      <c r="G53">
        <v>7.6</v>
      </c>
    </row>
    <row r="54" spans="1:7">
      <c r="A54">
        <v>5</v>
      </c>
      <c r="B54">
        <v>78</v>
      </c>
      <c r="C54">
        <f t="shared" si="11"/>
        <v>69.03</v>
      </c>
      <c r="D54">
        <f t="shared" si="12"/>
        <v>86.97</v>
      </c>
      <c r="E54">
        <f t="shared" si="13"/>
        <v>17.940000000000001</v>
      </c>
      <c r="F54">
        <v>0.23</v>
      </c>
      <c r="G54">
        <v>6.4</v>
      </c>
    </row>
    <row r="55" spans="1:7">
      <c r="A55">
        <v>6</v>
      </c>
      <c r="B55">
        <v>89</v>
      </c>
      <c r="C55">
        <f t="shared" si="11"/>
        <v>78.765000000000001</v>
      </c>
      <c r="D55">
        <f t="shared" si="12"/>
        <v>99.234999999999999</v>
      </c>
      <c r="E55">
        <f t="shared" si="13"/>
        <v>20.470000000000002</v>
      </c>
      <c r="F55">
        <v>0.23</v>
      </c>
      <c r="G55">
        <v>5.5</v>
      </c>
    </row>
    <row r="56" spans="1:7">
      <c r="A56">
        <v>7</v>
      </c>
      <c r="B56">
        <v>100</v>
      </c>
      <c r="C56">
        <f t="shared" si="11"/>
        <v>88.5</v>
      </c>
      <c r="D56">
        <f t="shared" si="12"/>
        <v>111.5</v>
      </c>
      <c r="E56">
        <f t="shared" si="13"/>
        <v>23</v>
      </c>
      <c r="F56">
        <v>0.23</v>
      </c>
      <c r="G56">
        <v>4.3</v>
      </c>
    </row>
    <row r="57" spans="1:7">
      <c r="A57">
        <v>8</v>
      </c>
      <c r="B57">
        <v>119</v>
      </c>
      <c r="C57">
        <f t="shared" si="11"/>
        <v>101.15</v>
      </c>
      <c r="D57">
        <f t="shared" si="12"/>
        <v>136.85</v>
      </c>
      <c r="E57">
        <f t="shared" si="13"/>
        <v>35.699999999999996</v>
      </c>
      <c r="F57">
        <f t="shared" si="14"/>
        <v>0.3</v>
      </c>
      <c r="G57">
        <v>3.6</v>
      </c>
    </row>
    <row r="58" spans="1:7">
      <c r="A58">
        <v>9</v>
      </c>
      <c r="B58">
        <v>140</v>
      </c>
      <c r="C58">
        <f t="shared" si="11"/>
        <v>119</v>
      </c>
      <c r="D58">
        <f t="shared" si="12"/>
        <v>161</v>
      </c>
      <c r="E58">
        <f t="shared" si="13"/>
        <v>42</v>
      </c>
      <c r="F58">
        <f t="shared" si="14"/>
        <v>0.3</v>
      </c>
      <c r="G58">
        <v>2.8</v>
      </c>
    </row>
    <row r="59" spans="1:7">
      <c r="A59">
        <v>10</v>
      </c>
      <c r="B59">
        <v>166</v>
      </c>
      <c r="C59">
        <f t="shared" si="11"/>
        <v>141.1</v>
      </c>
      <c r="D59">
        <f t="shared" si="12"/>
        <v>190.9</v>
      </c>
      <c r="E59">
        <f t="shared" si="13"/>
        <v>49.8</v>
      </c>
      <c r="F59">
        <f t="shared" si="14"/>
        <v>0.3</v>
      </c>
      <c r="G59">
        <v>3</v>
      </c>
    </row>
    <row r="60" spans="1:7">
      <c r="A60">
        <v>11</v>
      </c>
      <c r="B60">
        <v>195</v>
      </c>
      <c r="C60">
        <f t="shared" si="11"/>
        <v>165.75</v>
      </c>
      <c r="D60">
        <f t="shared" si="12"/>
        <v>224.25</v>
      </c>
      <c r="E60">
        <f t="shared" si="13"/>
        <v>58.5</v>
      </c>
      <c r="F60">
        <f t="shared" si="14"/>
        <v>0.3</v>
      </c>
      <c r="G60">
        <v>2.7</v>
      </c>
    </row>
    <row r="61" spans="1:7">
      <c r="A61">
        <v>12</v>
      </c>
      <c r="B61">
        <v>235</v>
      </c>
      <c r="C61">
        <f t="shared" si="11"/>
        <v>199.75</v>
      </c>
      <c r="D61">
        <f t="shared" si="12"/>
        <v>270.25</v>
      </c>
      <c r="E61">
        <f t="shared" si="13"/>
        <v>70.5</v>
      </c>
      <c r="F61">
        <f t="shared" si="14"/>
        <v>0.3</v>
      </c>
      <c r="G61">
        <v>3.6</v>
      </c>
    </row>
    <row r="62" spans="1:7">
      <c r="A62">
        <v>13</v>
      </c>
      <c r="B62">
        <v>280</v>
      </c>
      <c r="C62">
        <f t="shared" si="11"/>
        <v>238</v>
      </c>
      <c r="D62">
        <f t="shared" si="12"/>
        <v>322</v>
      </c>
      <c r="E62">
        <f t="shared" si="13"/>
        <v>84</v>
      </c>
      <c r="F62">
        <f t="shared" si="14"/>
        <v>0.3</v>
      </c>
      <c r="G62">
        <v>6.2</v>
      </c>
    </row>
    <row r="63" spans="1:7">
      <c r="A63">
        <v>14</v>
      </c>
      <c r="B63">
        <v>337</v>
      </c>
      <c r="C63">
        <f t="shared" si="11"/>
        <v>286.45</v>
      </c>
      <c r="D63">
        <f t="shared" si="12"/>
        <v>387.55</v>
      </c>
      <c r="E63">
        <f t="shared" si="13"/>
        <v>101.1</v>
      </c>
      <c r="F63">
        <f t="shared" si="14"/>
        <v>0.3</v>
      </c>
      <c r="G63">
        <v>9.1999999999999993</v>
      </c>
    </row>
    <row r="64" spans="1:7">
      <c r="A64">
        <v>15</v>
      </c>
      <c r="B64">
        <v>402</v>
      </c>
      <c r="C64">
        <f t="shared" si="11"/>
        <v>355.77</v>
      </c>
      <c r="D64">
        <f t="shared" si="12"/>
        <v>448.23</v>
      </c>
      <c r="E64">
        <f t="shared" si="13"/>
        <v>92.460000000000008</v>
      </c>
      <c r="F64">
        <v>0.23</v>
      </c>
      <c r="G64">
        <v>17.7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V4.1 Require</vt:lpstr>
      <vt:lpstr>V4.0 CBE</vt:lpstr>
      <vt:lpstr>Comparisons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Shaul Hanany</cp:lastModifiedBy>
  <dcterms:created xsi:type="dcterms:W3CDTF">2017-04-18T19:10:53Z</dcterms:created>
  <dcterms:modified xsi:type="dcterms:W3CDTF">2018-08-01T19:46:01Z</dcterms:modified>
</cp:coreProperties>
</file>